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440" windowHeight="12180" activeTab="0"/>
  </bookViews>
  <sheets>
    <sheet name="Eingabebereich" sheetId="1" r:id="rId1"/>
    <sheet name="Artikelliste" sheetId="2" r:id="rId2"/>
    <sheet name="Artikel 1-10" sheetId="3" r:id="rId3"/>
    <sheet name="Artikel 11-20" sheetId="4" r:id="rId4"/>
    <sheet name="Artikel 21-30" sheetId="5" r:id="rId5"/>
    <sheet name="Artikel 31-40" sheetId="6" r:id="rId6"/>
    <sheet name="Artikel 41-50" sheetId="7" r:id="rId7"/>
    <sheet name="Artikel 51-60" sheetId="8" r:id="rId8"/>
    <sheet name="Artikel 61-70" sheetId="9" r:id="rId9"/>
    <sheet name="Artikel 71-80" sheetId="10" r:id="rId10"/>
    <sheet name="Artikel 81-90" sheetId="11" r:id="rId11"/>
    <sheet name="Artikel 91-100" sheetId="12" r:id="rId12"/>
  </sheets>
  <definedNames/>
  <calcPr fullCalcOnLoad="1"/>
</workbook>
</file>

<file path=xl/sharedStrings.xml><?xml version="1.0" encoding="utf-8"?>
<sst xmlns="http://schemas.openxmlformats.org/spreadsheetml/2006/main" count="347" uniqueCount="121">
  <si>
    <t xml:space="preserve"> Größe:</t>
  </si>
  <si>
    <t xml:space="preserve"> Preis / €</t>
  </si>
  <si>
    <t xml:space="preserve"> Artikelbezeichung</t>
  </si>
  <si>
    <t xml:space="preserve"> LFD-Nr.:</t>
  </si>
  <si>
    <t xml:space="preserve"> Listen-Nr.:</t>
  </si>
  <si>
    <t xml:space="preserve"> Name:</t>
  </si>
  <si>
    <t xml:space="preserve"> Adresse:</t>
  </si>
  <si>
    <t xml:space="preserve"> Telefon:</t>
  </si>
  <si>
    <t>Preis:</t>
  </si>
  <si>
    <t>Größe:</t>
  </si>
  <si>
    <t>Geschlecht</t>
  </si>
  <si>
    <t>/100</t>
  </si>
  <si>
    <t>Eingabebereich</t>
  </si>
  <si>
    <t>Name</t>
  </si>
  <si>
    <t>Adresse</t>
  </si>
  <si>
    <t xml:space="preserve">Telefon </t>
  </si>
  <si>
    <t>Lfd.Nr.</t>
  </si>
  <si>
    <t>Artikelbezeichnung</t>
  </si>
  <si>
    <t>Größe</t>
  </si>
  <si>
    <t>Preis/€</t>
  </si>
  <si>
    <t>Verkäufer-Nr.</t>
  </si>
  <si>
    <r>
      <t xml:space="preserve">Bitte </t>
    </r>
    <r>
      <rPr>
        <b/>
        <u val="single"/>
        <sz val="10"/>
        <color indexed="10"/>
        <rFont val="Arial"/>
        <family val="2"/>
      </rPr>
      <t>NICHT</t>
    </r>
    <r>
      <rPr>
        <sz val="10"/>
        <rFont val="Arial"/>
        <family val="0"/>
      </rPr>
      <t xml:space="preserve"> Drucken</t>
    </r>
  </si>
  <si>
    <t>/001</t>
  </si>
  <si>
    <t>/002</t>
  </si>
  <si>
    <t>/003</t>
  </si>
  <si>
    <t>/005</t>
  </si>
  <si>
    <t>/006</t>
  </si>
  <si>
    <t>/007</t>
  </si>
  <si>
    <t>/008</t>
  </si>
  <si>
    <t>/009</t>
  </si>
  <si>
    <t>/010</t>
  </si>
  <si>
    <t>/011</t>
  </si>
  <si>
    <t>/012</t>
  </si>
  <si>
    <t>/013</t>
  </si>
  <si>
    <t>/014</t>
  </si>
  <si>
    <t>/015</t>
  </si>
  <si>
    <t>/016</t>
  </si>
  <si>
    <t>/017</t>
  </si>
  <si>
    <t>/018</t>
  </si>
  <si>
    <t>/019</t>
  </si>
  <si>
    <t>/020</t>
  </si>
  <si>
    <t>/023</t>
  </si>
  <si>
    <t>/024</t>
  </si>
  <si>
    <t>/025</t>
  </si>
  <si>
    <t>/026</t>
  </si>
  <si>
    <t>/027</t>
  </si>
  <si>
    <t>/028</t>
  </si>
  <si>
    <t>/029</t>
  </si>
  <si>
    <t>/030</t>
  </si>
  <si>
    <t>/031</t>
  </si>
  <si>
    <t>/032</t>
  </si>
  <si>
    <t>/033</t>
  </si>
  <si>
    <t>/034</t>
  </si>
  <si>
    <t>/035</t>
  </si>
  <si>
    <t>/036</t>
  </si>
  <si>
    <t>/037</t>
  </si>
  <si>
    <t>/038</t>
  </si>
  <si>
    <t>/039</t>
  </si>
  <si>
    <t>/040</t>
  </si>
  <si>
    <t>/051</t>
  </si>
  <si>
    <t>/052</t>
  </si>
  <si>
    <t>/053</t>
  </si>
  <si>
    <t>/054</t>
  </si>
  <si>
    <t>/055</t>
  </si>
  <si>
    <t>/056</t>
  </si>
  <si>
    <t>/057</t>
  </si>
  <si>
    <t>/058</t>
  </si>
  <si>
    <t>/059</t>
  </si>
  <si>
    <t>/060</t>
  </si>
  <si>
    <t>/061</t>
  </si>
  <si>
    <t>/062</t>
  </si>
  <si>
    <t>/063</t>
  </si>
  <si>
    <t>/064</t>
  </si>
  <si>
    <t>/065</t>
  </si>
  <si>
    <t>/066</t>
  </si>
  <si>
    <t>/067</t>
  </si>
  <si>
    <t>/068</t>
  </si>
  <si>
    <t>/069</t>
  </si>
  <si>
    <t>/070</t>
  </si>
  <si>
    <t>/071</t>
  </si>
  <si>
    <t>/072</t>
  </si>
  <si>
    <t>/073</t>
  </si>
  <si>
    <t>/074</t>
  </si>
  <si>
    <t>/075</t>
  </si>
  <si>
    <t>/076</t>
  </si>
  <si>
    <t>/077</t>
  </si>
  <si>
    <t>/078</t>
  </si>
  <si>
    <t>/079</t>
  </si>
  <si>
    <t>/080</t>
  </si>
  <si>
    <t>/081</t>
  </si>
  <si>
    <t>/082</t>
  </si>
  <si>
    <t>/083</t>
  </si>
  <si>
    <t>/084</t>
  </si>
  <si>
    <t>/085</t>
  </si>
  <si>
    <t>/086</t>
  </si>
  <si>
    <t>/087</t>
  </si>
  <si>
    <t>/088</t>
  </si>
  <si>
    <t>/089</t>
  </si>
  <si>
    <t>/090</t>
  </si>
  <si>
    <t>/093</t>
  </si>
  <si>
    <t>/094</t>
  </si>
  <si>
    <t>/095</t>
  </si>
  <si>
    <t>/096</t>
  </si>
  <si>
    <t>/097</t>
  </si>
  <si>
    <t>/098</t>
  </si>
  <si>
    <t>/099</t>
  </si>
  <si>
    <t>/041</t>
  </si>
  <si>
    <t>/042</t>
  </si>
  <si>
    <t>/043</t>
  </si>
  <si>
    <t>/044</t>
  </si>
  <si>
    <t>/045</t>
  </si>
  <si>
    <t>/046</t>
  </si>
  <si>
    <t>/047</t>
  </si>
  <si>
    <t>/048</t>
  </si>
  <si>
    <t>/049</t>
  </si>
  <si>
    <t>/050</t>
  </si>
  <si>
    <t>/091</t>
  </si>
  <si>
    <t>/092</t>
  </si>
  <si>
    <t>/004</t>
  </si>
  <si>
    <t>/021</t>
  </si>
  <si>
    <t>/022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</si>
</sst>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.00\ &quot;€&quot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.00\ _€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2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3"/>
      <name val="Comic Sans MS"/>
      <family val="4"/>
    </font>
    <font>
      <sz val="14"/>
      <name val="Arial"/>
      <family val="2"/>
    </font>
    <font>
      <b/>
      <u val="single"/>
      <sz val="18"/>
      <name val="Arial"/>
      <family val="2"/>
    </font>
    <font>
      <b/>
      <u val="single"/>
      <sz val="10"/>
      <color indexed="10"/>
      <name val="Arial"/>
      <family val="2"/>
    </font>
    <font>
      <sz val="14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ahoma"/>
      <family val="2"/>
    </font>
    <font>
      <b/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ahoma"/>
      <family val="2"/>
    </font>
    <font>
      <b/>
      <sz val="22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0" xfId="0" applyFont="1" applyBorder="1" applyAlignment="1">
      <alignment vertical="center"/>
    </xf>
    <xf numFmtId="182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0" fontId="0" fillId="0" borderId="0" xfId="0" applyAlignment="1" applyProtection="1">
      <alignment/>
      <protection hidden="1" locked="0"/>
    </xf>
    <xf numFmtId="0" fontId="4" fillId="0" borderId="2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187" fontId="10" fillId="0" borderId="24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/>
      <protection locked="0"/>
    </xf>
    <xf numFmtId="4" fontId="10" fillId="0" borderId="24" xfId="0" applyNumberFormat="1" applyFont="1" applyFill="1" applyBorder="1" applyAlignment="1" applyProtection="1">
      <alignment horizontal="center"/>
      <protection locked="0"/>
    </xf>
    <xf numFmtId="187" fontId="10" fillId="0" borderId="24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3" fillId="0" borderId="25" xfId="0" applyFont="1" applyBorder="1" applyAlignment="1">
      <alignment horizontal="right"/>
    </xf>
    <xf numFmtId="0" fontId="53" fillId="0" borderId="26" xfId="0" applyFont="1" applyBorder="1" applyAlignment="1">
      <alignment horizontal="right"/>
    </xf>
    <xf numFmtId="0" fontId="53" fillId="0" borderId="19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419100</xdr:colOff>
      <xdr:row>0</xdr:row>
      <xdr:rowOff>1162050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5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0</xdr:rowOff>
    </xdr:from>
    <xdr:to>
      <xdr:col>9</xdr:col>
      <xdr:colOff>723900</xdr:colOff>
      <xdr:row>0</xdr:row>
      <xdr:rowOff>1228725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5543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28575</xdr:rowOff>
    </xdr:from>
    <xdr:to>
      <xdr:col>14</xdr:col>
      <xdr:colOff>666750</xdr:colOff>
      <xdr:row>0</xdr:row>
      <xdr:rowOff>1228725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28575"/>
          <a:ext cx="541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28575</xdr:rowOff>
    </xdr:from>
    <xdr:to>
      <xdr:col>19</xdr:col>
      <xdr:colOff>714375</xdr:colOff>
      <xdr:row>0</xdr:row>
      <xdr:rowOff>1228725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28575"/>
          <a:ext cx="5419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28575</xdr:rowOff>
    </xdr:from>
    <xdr:to>
      <xdr:col>19</xdr:col>
      <xdr:colOff>714375</xdr:colOff>
      <xdr:row>0</xdr:row>
      <xdr:rowOff>1228725</xdr:rowOff>
    </xdr:to>
    <xdr:pic>
      <xdr:nvPicPr>
        <xdr:cNvPr id="5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28575"/>
          <a:ext cx="5419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8:E108" comment="" totalsRowShown="0">
  <autoFilter ref="A8:E108"/>
  <tableColumns count="5">
    <tableColumn id="1" name="Lfd.Nr."/>
    <tableColumn id="2" name="Artikelbezeichnung"/>
    <tableColumn id="3" name="Geschlecht"/>
    <tableColumn id="4" name="Größe"/>
    <tableColumn id="5" name="Preis/€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F12" sqref="F12"/>
    </sheetView>
  </sheetViews>
  <sheetFormatPr defaultColWidth="11.421875" defaultRowHeight="12.75"/>
  <cols>
    <col min="1" max="1" width="27.57421875" style="38" bestFit="1" customWidth="1"/>
    <col min="2" max="2" width="38.7109375" style="0" customWidth="1"/>
    <col min="3" max="3" width="18.57421875" style="0" bestFit="1" customWidth="1"/>
    <col min="5" max="5" width="12.140625" style="0" customWidth="1"/>
  </cols>
  <sheetData>
    <row r="1" spans="1:3" ht="23.25">
      <c r="A1" s="31" t="s">
        <v>12</v>
      </c>
      <c r="C1" s="39" t="s">
        <v>21</v>
      </c>
    </row>
    <row r="3" spans="1:5" ht="18">
      <c r="A3" s="32" t="s">
        <v>13</v>
      </c>
      <c r="B3" s="47"/>
      <c r="C3" s="25"/>
      <c r="D3" s="25"/>
      <c r="E3" s="25"/>
    </row>
    <row r="4" spans="1:5" ht="18">
      <c r="A4" s="32" t="s">
        <v>14</v>
      </c>
      <c r="B4" s="47"/>
      <c r="C4" s="25"/>
      <c r="D4" s="25"/>
      <c r="E4" s="25"/>
    </row>
    <row r="5" spans="1:5" ht="18">
      <c r="A5" s="32" t="s">
        <v>15</v>
      </c>
      <c r="B5" s="47"/>
      <c r="C5" s="25"/>
      <c r="D5" s="25"/>
      <c r="E5" s="25"/>
    </row>
    <row r="6" spans="1:5" s="42" customFormat="1" ht="18">
      <c r="A6" s="32" t="s">
        <v>20</v>
      </c>
      <c r="B6" s="40"/>
      <c r="C6" s="41"/>
      <c r="D6" s="41"/>
      <c r="E6" s="41"/>
    </row>
    <row r="7" spans="1:5" ht="18">
      <c r="A7" s="33"/>
      <c r="B7" s="33"/>
      <c r="C7" s="33"/>
      <c r="D7" s="33"/>
      <c r="E7" s="33"/>
    </row>
    <row r="8" spans="1:5" ht="18">
      <c r="A8" s="34" t="s">
        <v>16</v>
      </c>
      <c r="B8" s="48" t="s">
        <v>17</v>
      </c>
      <c r="C8" s="49" t="s">
        <v>10</v>
      </c>
      <c r="D8" s="49" t="s">
        <v>18</v>
      </c>
      <c r="E8" s="32" t="s">
        <v>19</v>
      </c>
    </row>
    <row r="9" spans="1:5" ht="18">
      <c r="A9" s="35">
        <f>1000*$B$6+1</f>
        <v>1</v>
      </c>
      <c r="B9" s="43"/>
      <c r="C9" s="44"/>
      <c r="D9" s="44"/>
      <c r="E9" s="45"/>
    </row>
    <row r="10" spans="1:5" ht="18">
      <c r="A10" s="35">
        <f>1000*$B$6+2</f>
        <v>2</v>
      </c>
      <c r="B10" s="43"/>
      <c r="C10" s="44"/>
      <c r="D10" s="44"/>
      <c r="E10" s="46"/>
    </row>
    <row r="11" spans="1:5" ht="18">
      <c r="A11" s="35">
        <f>1000*$B$6+3</f>
        <v>3</v>
      </c>
      <c r="B11" s="43"/>
      <c r="C11" s="44"/>
      <c r="D11" s="44"/>
      <c r="E11" s="46"/>
    </row>
    <row r="12" spans="1:5" ht="18">
      <c r="A12" s="35">
        <f>1000*$B$6+4</f>
        <v>4</v>
      </c>
      <c r="B12" s="43"/>
      <c r="C12" s="44"/>
      <c r="D12" s="44"/>
      <c r="E12" s="46"/>
    </row>
    <row r="13" spans="1:5" ht="18">
      <c r="A13" s="35">
        <f>1000*$B$6+5</f>
        <v>5</v>
      </c>
      <c r="B13" s="43"/>
      <c r="C13" s="44"/>
      <c r="D13" s="44"/>
      <c r="E13" s="46"/>
    </row>
    <row r="14" spans="1:5" ht="18">
      <c r="A14" s="35">
        <f>1000*$B$6+6</f>
        <v>6</v>
      </c>
      <c r="B14" s="43"/>
      <c r="C14" s="44"/>
      <c r="D14" s="44"/>
      <c r="E14" s="46"/>
    </row>
    <row r="15" spans="1:5" ht="18">
      <c r="A15" s="35">
        <f>1000*$B$6+7</f>
        <v>7</v>
      </c>
      <c r="B15" s="43"/>
      <c r="C15" s="44"/>
      <c r="D15" s="44"/>
      <c r="E15" s="46"/>
    </row>
    <row r="16" spans="1:5" ht="18">
      <c r="A16" s="35">
        <f>1000*$B$6+8</f>
        <v>8</v>
      </c>
      <c r="B16" s="43"/>
      <c r="C16" s="44"/>
      <c r="D16" s="44"/>
      <c r="E16" s="46"/>
    </row>
    <row r="17" spans="1:5" ht="18">
      <c r="A17" s="35">
        <f>1000*$B$6+9</f>
        <v>9</v>
      </c>
      <c r="B17" s="43"/>
      <c r="C17" s="44"/>
      <c r="D17" s="44"/>
      <c r="E17" s="46"/>
    </row>
    <row r="18" spans="1:5" ht="18">
      <c r="A18" s="35">
        <f>1000*$B$6+10</f>
        <v>10</v>
      </c>
      <c r="B18" s="43"/>
      <c r="C18" s="44"/>
      <c r="D18" s="44"/>
      <c r="E18" s="46"/>
    </row>
    <row r="19" spans="1:5" ht="18">
      <c r="A19" s="35">
        <f>1000*$B$6+11</f>
        <v>11</v>
      </c>
      <c r="B19" s="43"/>
      <c r="C19" s="44"/>
      <c r="D19" s="44"/>
      <c r="E19" s="46"/>
    </row>
    <row r="20" spans="1:5" ht="18">
      <c r="A20" s="35">
        <f>1000*$B$6+12</f>
        <v>12</v>
      </c>
      <c r="B20" s="43"/>
      <c r="C20" s="44"/>
      <c r="D20" s="44"/>
      <c r="E20" s="46"/>
    </row>
    <row r="21" spans="1:5" ht="18">
      <c r="A21" s="35">
        <f>1000*$B$6+13</f>
        <v>13</v>
      </c>
      <c r="B21" s="43"/>
      <c r="C21" s="44"/>
      <c r="D21" s="44"/>
      <c r="E21" s="46"/>
    </row>
    <row r="22" spans="1:5" ht="18">
      <c r="A22" s="35">
        <f>1000*$B$6+14</f>
        <v>14</v>
      </c>
      <c r="B22" s="43"/>
      <c r="C22" s="44"/>
      <c r="D22" s="44"/>
      <c r="E22" s="46"/>
    </row>
    <row r="23" spans="1:5" ht="18">
      <c r="A23" s="35">
        <f>1000*$B$6+15</f>
        <v>15</v>
      </c>
      <c r="B23" s="43"/>
      <c r="C23" s="44"/>
      <c r="D23" s="44"/>
      <c r="E23" s="46"/>
    </row>
    <row r="24" spans="1:5" ht="18">
      <c r="A24" s="35">
        <f>1000*$B$6+16</f>
        <v>16</v>
      </c>
      <c r="B24" s="43"/>
      <c r="C24" s="44"/>
      <c r="D24" s="44"/>
      <c r="E24" s="46"/>
    </row>
    <row r="25" spans="1:5" ht="18">
      <c r="A25" s="35">
        <f>1000*$B$6+17</f>
        <v>17</v>
      </c>
      <c r="B25" s="43"/>
      <c r="C25" s="44"/>
      <c r="D25" s="44"/>
      <c r="E25" s="46"/>
    </row>
    <row r="26" spans="1:5" ht="18">
      <c r="A26" s="35">
        <f>1000*$B$6+18</f>
        <v>18</v>
      </c>
      <c r="B26" s="43"/>
      <c r="C26" s="44"/>
      <c r="D26" s="44"/>
      <c r="E26" s="46"/>
    </row>
    <row r="27" spans="1:5" ht="18">
      <c r="A27" s="35">
        <f>1000*$B$6+19</f>
        <v>19</v>
      </c>
      <c r="B27" s="43"/>
      <c r="C27" s="44"/>
      <c r="D27" s="44"/>
      <c r="E27" s="46"/>
    </row>
    <row r="28" spans="1:5" ht="18">
      <c r="A28" s="35">
        <f>1000*$B$6+20</f>
        <v>20</v>
      </c>
      <c r="B28" s="43"/>
      <c r="C28" s="44"/>
      <c r="D28" s="44"/>
      <c r="E28" s="46"/>
    </row>
    <row r="29" spans="1:5" ht="18">
      <c r="A29" s="35">
        <f>1000*$B$6+21</f>
        <v>21</v>
      </c>
      <c r="B29" s="43"/>
      <c r="C29" s="44"/>
      <c r="D29" s="44"/>
      <c r="E29" s="46"/>
    </row>
    <row r="30" spans="1:5" ht="18">
      <c r="A30" s="35">
        <f>1000*$B$6+22</f>
        <v>22</v>
      </c>
      <c r="B30" s="43"/>
      <c r="C30" s="44"/>
      <c r="D30" s="44"/>
      <c r="E30" s="46"/>
    </row>
    <row r="31" spans="1:5" ht="18">
      <c r="A31" s="35">
        <f>1000*$B$6+23</f>
        <v>23</v>
      </c>
      <c r="B31" s="43"/>
      <c r="C31" s="44"/>
      <c r="D31" s="44"/>
      <c r="E31" s="46"/>
    </row>
    <row r="32" spans="1:5" ht="18">
      <c r="A32" s="35">
        <f>1000*$B$6+24</f>
        <v>24</v>
      </c>
      <c r="B32" s="43"/>
      <c r="C32" s="44"/>
      <c r="D32" s="44"/>
      <c r="E32" s="46"/>
    </row>
    <row r="33" spans="1:5" ht="18">
      <c r="A33" s="35">
        <f>1000*$B$6+25</f>
        <v>25</v>
      </c>
      <c r="B33" s="43"/>
      <c r="C33" s="44"/>
      <c r="D33" s="44"/>
      <c r="E33" s="46"/>
    </row>
    <row r="34" spans="1:5" ht="18">
      <c r="A34" s="35">
        <f>1000*$B$6+26</f>
        <v>26</v>
      </c>
      <c r="B34" s="43"/>
      <c r="C34" s="44"/>
      <c r="D34" s="44"/>
      <c r="E34" s="46"/>
    </row>
    <row r="35" spans="1:5" ht="18">
      <c r="A35" s="35">
        <f>1000*$B$6+27</f>
        <v>27</v>
      </c>
      <c r="B35" s="43"/>
      <c r="C35" s="44"/>
      <c r="D35" s="44"/>
      <c r="E35" s="46"/>
    </row>
    <row r="36" spans="1:5" ht="18">
      <c r="A36" s="35">
        <f>1000*$B$6+28</f>
        <v>28</v>
      </c>
      <c r="B36" s="43"/>
      <c r="C36" s="44"/>
      <c r="D36" s="44"/>
      <c r="E36" s="46"/>
    </row>
    <row r="37" spans="1:5" ht="18">
      <c r="A37" s="35">
        <f>1000*$B$6+29</f>
        <v>29</v>
      </c>
      <c r="B37" s="43"/>
      <c r="C37" s="44"/>
      <c r="D37" s="44"/>
      <c r="E37" s="46"/>
    </row>
    <row r="38" spans="1:5" ht="18">
      <c r="A38" s="35">
        <f>1000*$B$6+30</f>
        <v>30</v>
      </c>
      <c r="B38" s="43"/>
      <c r="C38" s="44"/>
      <c r="D38" s="44"/>
      <c r="E38" s="46"/>
    </row>
    <row r="39" spans="1:5" ht="18">
      <c r="A39" s="35">
        <f>1000*$B$6+31</f>
        <v>31</v>
      </c>
      <c r="B39" s="43"/>
      <c r="C39" s="44"/>
      <c r="D39" s="44"/>
      <c r="E39" s="46"/>
    </row>
    <row r="40" spans="1:5" ht="18">
      <c r="A40" s="35">
        <f>1000*$B$6+32</f>
        <v>32</v>
      </c>
      <c r="B40" s="43"/>
      <c r="C40" s="44"/>
      <c r="D40" s="44"/>
      <c r="E40" s="46"/>
    </row>
    <row r="41" spans="1:5" ht="18">
      <c r="A41" s="35">
        <f>1000*$B$6+33</f>
        <v>33</v>
      </c>
      <c r="B41" s="43"/>
      <c r="C41" s="44"/>
      <c r="D41" s="44"/>
      <c r="E41" s="46"/>
    </row>
    <row r="42" spans="1:5" ht="18">
      <c r="A42" s="35">
        <f>1000*$B$6+34</f>
        <v>34</v>
      </c>
      <c r="B42" s="43"/>
      <c r="C42" s="44"/>
      <c r="D42" s="44"/>
      <c r="E42" s="46"/>
    </row>
    <row r="43" spans="1:5" ht="18">
      <c r="A43" s="35">
        <f>1000*$B$6+35</f>
        <v>35</v>
      </c>
      <c r="B43" s="43"/>
      <c r="C43" s="44"/>
      <c r="D43" s="44"/>
      <c r="E43" s="46"/>
    </row>
    <row r="44" spans="1:5" ht="18">
      <c r="A44" s="35">
        <f>1000*$B$6+36</f>
        <v>36</v>
      </c>
      <c r="B44" s="43"/>
      <c r="C44" s="44"/>
      <c r="D44" s="44"/>
      <c r="E44" s="46"/>
    </row>
    <row r="45" spans="1:5" ht="18">
      <c r="A45" s="35">
        <f>1000*$B$6+37</f>
        <v>37</v>
      </c>
      <c r="B45" s="43"/>
      <c r="C45" s="44"/>
      <c r="D45" s="44"/>
      <c r="E45" s="46"/>
    </row>
    <row r="46" spans="1:5" ht="18">
      <c r="A46" s="35">
        <f>1000*$B$6+38</f>
        <v>38</v>
      </c>
      <c r="B46" s="43"/>
      <c r="C46" s="44"/>
      <c r="D46" s="44"/>
      <c r="E46" s="46"/>
    </row>
    <row r="47" spans="1:5" ht="18">
      <c r="A47" s="35">
        <f>1000*$B$6+39</f>
        <v>39</v>
      </c>
      <c r="B47" s="43"/>
      <c r="C47" s="44"/>
      <c r="D47" s="44"/>
      <c r="E47" s="46"/>
    </row>
    <row r="48" spans="1:5" ht="18">
      <c r="A48" s="35">
        <f>1000*$B$6+40</f>
        <v>40</v>
      </c>
      <c r="B48" s="43"/>
      <c r="C48" s="44"/>
      <c r="D48" s="44"/>
      <c r="E48" s="46"/>
    </row>
    <row r="49" spans="1:5" ht="18">
      <c r="A49" s="35">
        <f>1000*$B$6+41</f>
        <v>41</v>
      </c>
      <c r="B49" s="43"/>
      <c r="C49" s="44"/>
      <c r="D49" s="44"/>
      <c r="E49" s="46"/>
    </row>
    <row r="50" spans="1:5" ht="18">
      <c r="A50" s="35">
        <f>1000*$B$6+42</f>
        <v>42</v>
      </c>
      <c r="B50" s="43"/>
      <c r="C50" s="44"/>
      <c r="D50" s="44"/>
      <c r="E50" s="46"/>
    </row>
    <row r="51" spans="1:5" ht="18">
      <c r="A51" s="35">
        <f>1000*$B$6+43</f>
        <v>43</v>
      </c>
      <c r="B51" s="43"/>
      <c r="C51" s="44"/>
      <c r="D51" s="44"/>
      <c r="E51" s="46"/>
    </row>
    <row r="52" spans="1:5" ht="18">
      <c r="A52" s="35">
        <f>1000*$B$6+44</f>
        <v>44</v>
      </c>
      <c r="B52" s="43"/>
      <c r="C52" s="44"/>
      <c r="D52" s="44"/>
      <c r="E52" s="46"/>
    </row>
    <row r="53" spans="1:5" ht="18">
      <c r="A53" s="35">
        <f>1000*$B$6+45</f>
        <v>45</v>
      </c>
      <c r="B53" s="43"/>
      <c r="C53" s="44"/>
      <c r="D53" s="44"/>
      <c r="E53" s="46"/>
    </row>
    <row r="54" spans="1:5" ht="18">
      <c r="A54" s="35">
        <f>1000*$B$6+46</f>
        <v>46</v>
      </c>
      <c r="B54" s="43"/>
      <c r="C54" s="44"/>
      <c r="D54" s="44"/>
      <c r="E54" s="46"/>
    </row>
    <row r="55" spans="1:5" ht="18">
      <c r="A55" s="35">
        <f>1000*$B$6+47</f>
        <v>47</v>
      </c>
      <c r="B55" s="43"/>
      <c r="C55" s="44"/>
      <c r="D55" s="44"/>
      <c r="E55" s="46"/>
    </row>
    <row r="56" spans="1:5" ht="18">
      <c r="A56" s="35">
        <f>1000*$B$6+48</f>
        <v>48</v>
      </c>
      <c r="B56" s="43"/>
      <c r="C56" s="44"/>
      <c r="D56" s="44"/>
      <c r="E56" s="46"/>
    </row>
    <row r="57" spans="1:5" ht="18">
      <c r="A57" s="35">
        <f>1000*$B$6+49</f>
        <v>49</v>
      </c>
      <c r="B57" s="43"/>
      <c r="C57" s="44"/>
      <c r="D57" s="44"/>
      <c r="E57" s="46"/>
    </row>
    <row r="58" spans="1:5" ht="18">
      <c r="A58" s="35">
        <f>1000*$B$6+50</f>
        <v>50</v>
      </c>
      <c r="B58" s="43"/>
      <c r="C58" s="44"/>
      <c r="D58" s="44"/>
      <c r="E58" s="46"/>
    </row>
    <row r="59" spans="1:5" ht="18">
      <c r="A59" s="35">
        <f>1000*$B$6+51</f>
        <v>51</v>
      </c>
      <c r="B59" s="43"/>
      <c r="C59" s="44"/>
      <c r="D59" s="44"/>
      <c r="E59" s="46"/>
    </row>
    <row r="60" spans="1:5" ht="18">
      <c r="A60" s="35">
        <f>1000*$B$6+52</f>
        <v>52</v>
      </c>
      <c r="B60" s="43"/>
      <c r="C60" s="44"/>
      <c r="D60" s="44"/>
      <c r="E60" s="46"/>
    </row>
    <row r="61" spans="1:5" ht="18">
      <c r="A61" s="35">
        <f>1000*$B$6+53</f>
        <v>53</v>
      </c>
      <c r="B61" s="43"/>
      <c r="C61" s="44"/>
      <c r="D61" s="44"/>
      <c r="E61" s="46"/>
    </row>
    <row r="62" spans="1:5" ht="18">
      <c r="A62" s="35">
        <f>1000*$B$6+54</f>
        <v>54</v>
      </c>
      <c r="B62" s="43"/>
      <c r="C62" s="44"/>
      <c r="D62" s="44"/>
      <c r="E62" s="46"/>
    </row>
    <row r="63" spans="1:5" ht="18">
      <c r="A63" s="35">
        <f>1000*$B$6+55</f>
        <v>55</v>
      </c>
      <c r="B63" s="43"/>
      <c r="C63" s="44"/>
      <c r="D63" s="44"/>
      <c r="E63" s="46"/>
    </row>
    <row r="64" spans="1:5" ht="18">
      <c r="A64" s="35">
        <f>1000*$B$6+56</f>
        <v>56</v>
      </c>
      <c r="B64" s="43"/>
      <c r="C64" s="44"/>
      <c r="D64" s="44"/>
      <c r="E64" s="46"/>
    </row>
    <row r="65" spans="1:5" ht="18">
      <c r="A65" s="35">
        <f>1000*$B$6+57</f>
        <v>57</v>
      </c>
      <c r="B65" s="43"/>
      <c r="C65" s="44"/>
      <c r="D65" s="44"/>
      <c r="E65" s="46"/>
    </row>
    <row r="66" spans="1:5" ht="18">
      <c r="A66" s="35">
        <f>1000*$B$6+58</f>
        <v>58</v>
      </c>
      <c r="B66" s="43"/>
      <c r="C66" s="44"/>
      <c r="D66" s="44"/>
      <c r="E66" s="46"/>
    </row>
    <row r="67" spans="1:5" ht="18">
      <c r="A67" s="35">
        <f>1000*$B$6+59</f>
        <v>59</v>
      </c>
      <c r="B67" s="43"/>
      <c r="C67" s="44"/>
      <c r="D67" s="44"/>
      <c r="E67" s="46"/>
    </row>
    <row r="68" spans="1:5" ht="18">
      <c r="A68" s="35">
        <f>1000*$B$6+60</f>
        <v>60</v>
      </c>
      <c r="B68" s="43"/>
      <c r="C68" s="44"/>
      <c r="D68" s="44"/>
      <c r="E68" s="46"/>
    </row>
    <row r="69" spans="1:5" ht="18">
      <c r="A69" s="35">
        <f>1000*$B$6+61</f>
        <v>61</v>
      </c>
      <c r="B69" s="43"/>
      <c r="C69" s="44"/>
      <c r="D69" s="44"/>
      <c r="E69" s="46"/>
    </row>
    <row r="70" spans="1:5" ht="18">
      <c r="A70" s="35">
        <f>1000*$B$6+62</f>
        <v>62</v>
      </c>
      <c r="B70" s="43"/>
      <c r="C70" s="44"/>
      <c r="D70" s="44"/>
      <c r="E70" s="46"/>
    </row>
    <row r="71" spans="1:5" ht="18">
      <c r="A71" s="35">
        <f>1000*$B$6+63</f>
        <v>63</v>
      </c>
      <c r="B71" s="43"/>
      <c r="C71" s="44"/>
      <c r="D71" s="44"/>
      <c r="E71" s="46"/>
    </row>
    <row r="72" spans="1:5" ht="18">
      <c r="A72" s="35">
        <f>1000*$B$6+64</f>
        <v>64</v>
      </c>
      <c r="B72" s="43"/>
      <c r="C72" s="44"/>
      <c r="D72" s="44"/>
      <c r="E72" s="46"/>
    </row>
    <row r="73" spans="1:5" ht="18">
      <c r="A73" s="35">
        <f>1000*$B$6+65</f>
        <v>65</v>
      </c>
      <c r="B73" s="43"/>
      <c r="C73" s="44"/>
      <c r="D73" s="44"/>
      <c r="E73" s="46"/>
    </row>
    <row r="74" spans="1:5" ht="18">
      <c r="A74" s="35">
        <f>1000*$B$6+66</f>
        <v>66</v>
      </c>
      <c r="B74" s="43"/>
      <c r="C74" s="44"/>
      <c r="D74" s="44"/>
      <c r="E74" s="46"/>
    </row>
    <row r="75" spans="1:5" ht="18">
      <c r="A75" s="35">
        <f>1000*$B$6+67</f>
        <v>67</v>
      </c>
      <c r="B75" s="43"/>
      <c r="C75" s="44"/>
      <c r="D75" s="44"/>
      <c r="E75" s="46"/>
    </row>
    <row r="76" spans="1:5" ht="18">
      <c r="A76" s="35">
        <f>1000*$B$6+68</f>
        <v>68</v>
      </c>
      <c r="B76" s="43"/>
      <c r="C76" s="44"/>
      <c r="D76" s="44"/>
      <c r="E76" s="46"/>
    </row>
    <row r="77" spans="1:5" ht="18">
      <c r="A77" s="35">
        <f>1000*$B$6+69</f>
        <v>69</v>
      </c>
      <c r="B77" s="43"/>
      <c r="C77" s="44"/>
      <c r="D77" s="44"/>
      <c r="E77" s="46"/>
    </row>
    <row r="78" spans="1:5" ht="18">
      <c r="A78" s="35">
        <f>1000*$B$6+70</f>
        <v>70</v>
      </c>
      <c r="B78" s="43"/>
      <c r="C78" s="44"/>
      <c r="D78" s="44"/>
      <c r="E78" s="46"/>
    </row>
    <row r="79" spans="1:5" ht="18">
      <c r="A79" s="35">
        <f>1000*$B$6+71</f>
        <v>71</v>
      </c>
      <c r="B79" s="43"/>
      <c r="C79" s="44"/>
      <c r="D79" s="44"/>
      <c r="E79" s="46"/>
    </row>
    <row r="80" spans="1:5" ht="18">
      <c r="A80" s="35">
        <f>1000*$B$6+72</f>
        <v>72</v>
      </c>
      <c r="B80" s="43"/>
      <c r="C80" s="44"/>
      <c r="D80" s="44"/>
      <c r="E80" s="46"/>
    </row>
    <row r="81" spans="1:5" ht="18">
      <c r="A81" s="35">
        <f>1000*$B$6+73</f>
        <v>73</v>
      </c>
      <c r="B81" s="43"/>
      <c r="C81" s="44"/>
      <c r="D81" s="44"/>
      <c r="E81" s="46"/>
    </row>
    <row r="82" spans="1:5" ht="18">
      <c r="A82" s="35">
        <f>1000*$B$6+74</f>
        <v>74</v>
      </c>
      <c r="B82" s="43"/>
      <c r="C82" s="44"/>
      <c r="D82" s="44"/>
      <c r="E82" s="46"/>
    </row>
    <row r="83" spans="1:5" ht="18">
      <c r="A83" s="35">
        <f>1000*$B$6+75</f>
        <v>75</v>
      </c>
      <c r="B83" s="43"/>
      <c r="C83" s="44"/>
      <c r="D83" s="44"/>
      <c r="E83" s="46"/>
    </row>
    <row r="84" spans="1:5" ht="18">
      <c r="A84" s="35">
        <f>1000*$B$6+76</f>
        <v>76</v>
      </c>
      <c r="B84" s="43"/>
      <c r="C84" s="44"/>
      <c r="D84" s="44"/>
      <c r="E84" s="46"/>
    </row>
    <row r="85" spans="1:5" ht="18">
      <c r="A85" s="35">
        <f>1000*$B$6+77</f>
        <v>77</v>
      </c>
      <c r="B85" s="43"/>
      <c r="C85" s="44"/>
      <c r="D85" s="44"/>
      <c r="E85" s="46"/>
    </row>
    <row r="86" spans="1:5" ht="18">
      <c r="A86" s="35">
        <f>1000*$B$6+78</f>
        <v>78</v>
      </c>
      <c r="B86" s="43"/>
      <c r="C86" s="44"/>
      <c r="D86" s="44"/>
      <c r="E86" s="46"/>
    </row>
    <row r="87" spans="1:5" ht="18">
      <c r="A87" s="35">
        <f>1000*$B$6+79</f>
        <v>79</v>
      </c>
      <c r="B87" s="43"/>
      <c r="C87" s="44"/>
      <c r="D87" s="44"/>
      <c r="E87" s="46"/>
    </row>
    <row r="88" spans="1:5" ht="18">
      <c r="A88" s="35">
        <f>1000*$B$6+80</f>
        <v>80</v>
      </c>
      <c r="B88" s="43"/>
      <c r="C88" s="44"/>
      <c r="D88" s="44"/>
      <c r="E88" s="46"/>
    </row>
    <row r="89" spans="1:5" ht="18">
      <c r="A89" s="35">
        <f>1000*$B$6+81</f>
        <v>81</v>
      </c>
      <c r="B89" s="43"/>
      <c r="C89" s="44"/>
      <c r="D89" s="44"/>
      <c r="E89" s="46"/>
    </row>
    <row r="90" spans="1:5" ht="18">
      <c r="A90" s="35">
        <f>1000*$B$6+82</f>
        <v>82</v>
      </c>
      <c r="B90" s="43"/>
      <c r="C90" s="44"/>
      <c r="D90" s="44"/>
      <c r="E90" s="46"/>
    </row>
    <row r="91" spans="1:5" ht="18">
      <c r="A91" s="35">
        <f>1000*$B$6+83</f>
        <v>83</v>
      </c>
      <c r="B91" s="43"/>
      <c r="C91" s="44"/>
      <c r="D91" s="44"/>
      <c r="E91" s="46"/>
    </row>
    <row r="92" spans="1:5" ht="18">
      <c r="A92" s="35">
        <f>1000*$B$6+84</f>
        <v>84</v>
      </c>
      <c r="B92" s="43"/>
      <c r="C92" s="44"/>
      <c r="D92" s="44"/>
      <c r="E92" s="46"/>
    </row>
    <row r="93" spans="1:5" ht="18">
      <c r="A93" s="35">
        <f>1000*$B$6+85</f>
        <v>85</v>
      </c>
      <c r="B93" s="43"/>
      <c r="C93" s="44"/>
      <c r="D93" s="44"/>
      <c r="E93" s="46"/>
    </row>
    <row r="94" spans="1:5" ht="18">
      <c r="A94" s="35">
        <f>1000*$B$6+86</f>
        <v>86</v>
      </c>
      <c r="B94" s="43"/>
      <c r="C94" s="44"/>
      <c r="D94" s="44"/>
      <c r="E94" s="46"/>
    </row>
    <row r="95" spans="1:5" ht="18">
      <c r="A95" s="35">
        <f>1000*$B$6+87</f>
        <v>87</v>
      </c>
      <c r="B95" s="43"/>
      <c r="C95" s="44"/>
      <c r="D95" s="44"/>
      <c r="E95" s="46"/>
    </row>
    <row r="96" spans="1:5" ht="18">
      <c r="A96" s="35">
        <f>1000*$B$6+88</f>
        <v>88</v>
      </c>
      <c r="B96" s="43"/>
      <c r="C96" s="44"/>
      <c r="D96" s="44"/>
      <c r="E96" s="46"/>
    </row>
    <row r="97" spans="1:5" ht="18">
      <c r="A97" s="35">
        <f>1000*$B$6+89</f>
        <v>89</v>
      </c>
      <c r="B97" s="43"/>
      <c r="C97" s="44"/>
      <c r="D97" s="44"/>
      <c r="E97" s="46"/>
    </row>
    <row r="98" spans="1:5" ht="18">
      <c r="A98" s="35">
        <f>1000*$B$6+90</f>
        <v>90</v>
      </c>
      <c r="B98" s="43"/>
      <c r="C98" s="44"/>
      <c r="D98" s="44"/>
      <c r="E98" s="46"/>
    </row>
    <row r="99" spans="1:5" ht="18">
      <c r="A99" s="35">
        <f>1000*$B$6+91</f>
        <v>91</v>
      </c>
      <c r="B99" s="43"/>
      <c r="C99" s="44"/>
      <c r="D99" s="44"/>
      <c r="E99" s="46"/>
    </row>
    <row r="100" spans="1:5" ht="18">
      <c r="A100" s="35">
        <f>1000*$B$6+92</f>
        <v>92</v>
      </c>
      <c r="B100" s="43"/>
      <c r="C100" s="44"/>
      <c r="D100" s="44"/>
      <c r="E100" s="46"/>
    </row>
    <row r="101" spans="1:5" ht="18">
      <c r="A101" s="35">
        <f>1000*$B$6+93</f>
        <v>93</v>
      </c>
      <c r="B101" s="43"/>
      <c r="C101" s="44"/>
      <c r="D101" s="44"/>
      <c r="E101" s="46"/>
    </row>
    <row r="102" spans="1:5" ht="18">
      <c r="A102" s="35">
        <f>1000*$B$6+94</f>
        <v>94</v>
      </c>
      <c r="B102" s="43"/>
      <c r="C102" s="44"/>
      <c r="D102" s="44"/>
      <c r="E102" s="46"/>
    </row>
    <row r="103" spans="1:5" ht="18">
      <c r="A103" s="35">
        <f>1000*$B$6+95</f>
        <v>95</v>
      </c>
      <c r="B103" s="43"/>
      <c r="C103" s="44"/>
      <c r="D103" s="44"/>
      <c r="E103" s="46"/>
    </row>
    <row r="104" spans="1:5" ht="18">
      <c r="A104" s="35">
        <f>1000*$B$6+96</f>
        <v>96</v>
      </c>
      <c r="B104" s="43"/>
      <c r="C104" s="44"/>
      <c r="D104" s="44"/>
      <c r="E104" s="46"/>
    </row>
    <row r="105" spans="1:5" ht="18">
      <c r="A105" s="35">
        <f>1000*$B$6+97</f>
        <v>97</v>
      </c>
      <c r="B105" s="43"/>
      <c r="C105" s="44"/>
      <c r="D105" s="44"/>
      <c r="E105" s="46"/>
    </row>
    <row r="106" spans="1:5" ht="18">
      <c r="A106" s="35">
        <f>1000*$B$6+98</f>
        <v>98</v>
      </c>
      <c r="B106" s="43"/>
      <c r="C106" s="44"/>
      <c r="D106" s="44"/>
      <c r="E106" s="46"/>
    </row>
    <row r="107" spans="1:5" ht="18">
      <c r="A107" s="35">
        <f>1000*$B$6+99</f>
        <v>99</v>
      </c>
      <c r="B107" s="43"/>
      <c r="C107" s="44"/>
      <c r="D107" s="44"/>
      <c r="E107" s="46"/>
    </row>
    <row r="108" spans="1:5" ht="18">
      <c r="A108" s="35">
        <f>1000*$B$6+100</f>
        <v>100</v>
      </c>
      <c r="B108" s="43"/>
      <c r="C108" s="44"/>
      <c r="D108" s="44"/>
      <c r="E108" s="46"/>
    </row>
    <row r="109" spans="1:5" ht="18">
      <c r="A109" s="36"/>
      <c r="B109" s="28"/>
      <c r="C109" s="28"/>
      <c r="D109" s="28"/>
      <c r="E109" s="29"/>
    </row>
    <row r="110" spans="1:5" ht="18">
      <c r="A110" s="37"/>
      <c r="B110" s="27"/>
      <c r="C110" s="27"/>
      <c r="D110" s="27"/>
      <c r="E110" s="25"/>
    </row>
  </sheetData>
  <sheetProtection password="DD27" sheet="1" autoFilter="0"/>
  <printOptions/>
  <pageMargins left="0.7" right="0.7" top="0.787401575" bottom="0.787401575" header="0.3" footer="0.3"/>
  <pageSetup horizontalDpi="1200" verticalDpi="1200" orientation="portrait" paperSize="9" scale="82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H29" sqref="H29:I30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1.421875" style="0" customWidth="1"/>
    <col min="6" max="7" width="10.28125" style="0" customWidth="1"/>
    <col min="8" max="8" width="14.28125" style="0" customWidth="1"/>
    <col min="9" max="9" width="6.00390625" style="0" customWidth="1"/>
    <col min="10" max="10" width="10.28125" style="0" customWidth="1"/>
  </cols>
  <sheetData>
    <row r="1" spans="1:9" ht="19.5" customHeight="1">
      <c r="A1" s="56">
        <f>Artikelliste!$E$1</f>
        <v>0</v>
      </c>
      <c r="B1" s="57"/>
      <c r="C1" s="60" t="s">
        <v>79</v>
      </c>
      <c r="D1" s="61"/>
      <c r="F1" s="56">
        <f>Artikelliste!$E$1</f>
        <v>0</v>
      </c>
      <c r="G1" s="57"/>
      <c r="H1" s="60" t="s">
        <v>80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Artikelliste!$L27</f>
        <v>0</v>
      </c>
      <c r="B3" s="54"/>
      <c r="C3" s="54"/>
      <c r="D3" s="55"/>
      <c r="F3" s="53">
        <f>Artikelliste!$L28</f>
        <v>0</v>
      </c>
      <c r="G3" s="54"/>
      <c r="H3" s="54"/>
      <c r="I3" s="55"/>
    </row>
    <row r="4" spans="1:9" ht="19.5" customHeight="1">
      <c r="A4" s="53">
        <f>Artikelliste!M27</f>
        <v>0</v>
      </c>
      <c r="B4" s="54"/>
      <c r="C4" s="54"/>
      <c r="D4" s="55"/>
      <c r="F4" s="53">
        <f>Artikelliste!M28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Artikelliste!$N27</f>
        <v>0</v>
      </c>
      <c r="D5" s="14"/>
      <c r="F5" s="13"/>
      <c r="G5" s="16" t="s">
        <v>9</v>
      </c>
      <c r="H5" s="12">
        <f>Artikelliste!$N28</f>
        <v>0</v>
      </c>
      <c r="I5" s="14"/>
    </row>
    <row r="6" spans="1:9" ht="19.5" customHeight="1" thickBot="1">
      <c r="A6" s="15"/>
      <c r="B6" s="18" t="s">
        <v>8</v>
      </c>
      <c r="C6" s="17">
        <f>Artikelliste!$O27</f>
        <v>0</v>
      </c>
      <c r="D6" s="11"/>
      <c r="F6" s="15"/>
      <c r="G6" s="18" t="s">
        <v>8</v>
      </c>
      <c r="H6" s="19">
        <f>Artikelliste!$O28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81</v>
      </c>
      <c r="D8" s="61"/>
      <c r="F8" s="56">
        <f>Artikelliste!$E$1</f>
        <v>0</v>
      </c>
      <c r="G8" s="57"/>
      <c r="H8" s="60" t="s">
        <v>82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Artikelliste!$L29</f>
        <v>0</v>
      </c>
      <c r="B10" s="54"/>
      <c r="C10" s="54"/>
      <c r="D10" s="55"/>
      <c r="F10" s="53">
        <f>Artikelliste!$L30</f>
        <v>0</v>
      </c>
      <c r="G10" s="54"/>
      <c r="H10" s="54"/>
      <c r="I10" s="55"/>
    </row>
    <row r="11" spans="1:9" ht="19.5" customHeight="1">
      <c r="A11" s="53">
        <f>Artikelliste!M29</f>
        <v>0</v>
      </c>
      <c r="B11" s="54"/>
      <c r="C11" s="54"/>
      <c r="D11" s="55"/>
      <c r="F11" s="53">
        <f>Artikelliste!M30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Artikelliste!$N29</f>
        <v>0</v>
      </c>
      <c r="D12" s="14"/>
      <c r="F12" s="13"/>
      <c r="G12" s="16" t="s">
        <v>9</v>
      </c>
      <c r="H12" s="12">
        <f>Artikelliste!$N30</f>
        <v>0</v>
      </c>
      <c r="I12" s="14"/>
    </row>
    <row r="13" spans="1:9" ht="19.5" customHeight="1" thickBot="1">
      <c r="A13" s="15"/>
      <c r="B13" s="18" t="s">
        <v>8</v>
      </c>
      <c r="C13" s="17">
        <f>Artikelliste!$O29</f>
        <v>0</v>
      </c>
      <c r="D13" s="11"/>
      <c r="F13" s="15"/>
      <c r="G13" s="18" t="s">
        <v>8</v>
      </c>
      <c r="H13" s="17">
        <f>Artikelliste!$O30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83</v>
      </c>
      <c r="D15" s="61"/>
      <c r="F15" s="56">
        <f>Artikelliste!$E$1</f>
        <v>0</v>
      </c>
      <c r="G15" s="57"/>
      <c r="H15" s="60" t="s">
        <v>84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Artikelliste!$L31</f>
        <v>0</v>
      </c>
      <c r="B17" s="54"/>
      <c r="C17" s="54"/>
      <c r="D17" s="55"/>
      <c r="F17" s="53">
        <f>Artikelliste!Q7</f>
        <v>0</v>
      </c>
      <c r="G17" s="54"/>
      <c r="H17" s="54"/>
      <c r="I17" s="55"/>
    </row>
    <row r="18" spans="1:9" ht="19.5" customHeight="1">
      <c r="A18" s="53">
        <f>Artikelliste!M31</f>
        <v>0</v>
      </c>
      <c r="B18" s="54"/>
      <c r="C18" s="54"/>
      <c r="D18" s="55"/>
      <c r="F18" s="53">
        <f>Artikelliste!R7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Artikelliste!$N31</f>
        <v>0</v>
      </c>
      <c r="D19" s="14"/>
      <c r="F19" s="13"/>
      <c r="G19" s="16" t="s">
        <v>9</v>
      </c>
      <c r="H19" s="12">
        <f>Artikelliste!S7</f>
        <v>0</v>
      </c>
      <c r="I19" s="14"/>
    </row>
    <row r="20" spans="1:9" ht="19.5" customHeight="1" thickBot="1">
      <c r="A20" s="15"/>
      <c r="B20" s="18" t="s">
        <v>8</v>
      </c>
      <c r="C20" s="19">
        <f>Artikelliste!$O31</f>
        <v>0</v>
      </c>
      <c r="D20" s="11"/>
      <c r="F20" s="15"/>
      <c r="G20" s="18" t="s">
        <v>8</v>
      </c>
      <c r="H20" s="19">
        <f>Artikelliste!T7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85</v>
      </c>
      <c r="D22" s="61"/>
      <c r="F22" s="56">
        <f>Artikelliste!$E$1</f>
        <v>0</v>
      </c>
      <c r="G22" s="57"/>
      <c r="H22" s="60" t="s">
        <v>86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Artikelliste!Q8</f>
        <v>0</v>
      </c>
      <c r="B24" s="54"/>
      <c r="C24" s="54"/>
      <c r="D24" s="55"/>
      <c r="F24" s="53">
        <f>Artikelliste!Q9</f>
        <v>0</v>
      </c>
      <c r="G24" s="54"/>
      <c r="H24" s="54"/>
      <c r="I24" s="55"/>
    </row>
    <row r="25" spans="1:9" ht="19.5" customHeight="1">
      <c r="A25" s="53">
        <f>Artikelliste!R8</f>
        <v>0</v>
      </c>
      <c r="B25" s="54"/>
      <c r="C25" s="54"/>
      <c r="D25" s="55"/>
      <c r="F25" s="53">
        <f>Artikelliste!R9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Artikelliste!$S8</f>
        <v>0</v>
      </c>
      <c r="D26" s="14"/>
      <c r="F26" s="13"/>
      <c r="G26" s="16" t="s">
        <v>9</v>
      </c>
      <c r="H26" s="12">
        <f>Artikelliste!S9</f>
        <v>0</v>
      </c>
      <c r="I26" s="14"/>
    </row>
    <row r="27" spans="1:9" ht="19.5" customHeight="1" thickBot="1">
      <c r="A27" s="15"/>
      <c r="B27" s="18" t="s">
        <v>8</v>
      </c>
      <c r="C27" s="19">
        <f>Artikelliste!$T8</f>
        <v>0</v>
      </c>
      <c r="D27" s="11"/>
      <c r="F27" s="15"/>
      <c r="G27" s="18" t="s">
        <v>8</v>
      </c>
      <c r="H27" s="19">
        <f>Artikelliste!T9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87</v>
      </c>
      <c r="D29" s="61"/>
      <c r="F29" s="56">
        <f>Artikelliste!$E$1</f>
        <v>0</v>
      </c>
      <c r="G29" s="57"/>
      <c r="H29" s="60" t="s">
        <v>88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Artikelliste!Q10</f>
        <v>0</v>
      </c>
      <c r="B31" s="54"/>
      <c r="C31" s="54"/>
      <c r="D31" s="55"/>
      <c r="F31" s="53">
        <f>Artikelliste!$Q11</f>
        <v>0</v>
      </c>
      <c r="G31" s="54"/>
      <c r="H31" s="54"/>
      <c r="I31" s="55"/>
    </row>
    <row r="32" spans="1:9" ht="19.5" customHeight="1">
      <c r="A32" s="53">
        <f>Artikelliste!R10</f>
        <v>0</v>
      </c>
      <c r="B32" s="54"/>
      <c r="C32" s="54"/>
      <c r="D32" s="55"/>
      <c r="F32" s="53">
        <f>Artikelliste!R11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Artikelliste!$S10</f>
        <v>0</v>
      </c>
      <c r="D33" s="14"/>
      <c r="F33" s="13"/>
      <c r="G33" s="16" t="s">
        <v>9</v>
      </c>
      <c r="H33" s="12">
        <f>Artikelliste!$S11</f>
        <v>0</v>
      </c>
      <c r="I33" s="14"/>
    </row>
    <row r="34" spans="1:9" ht="19.5" customHeight="1" thickBot="1">
      <c r="A34" s="15"/>
      <c r="B34" s="18" t="s">
        <v>8</v>
      </c>
      <c r="C34" s="19">
        <f>Artikelliste!$T10</f>
        <v>0</v>
      </c>
      <c r="D34" s="11"/>
      <c r="F34" s="15"/>
      <c r="G34" s="18" t="s">
        <v>8</v>
      </c>
      <c r="H34" s="19">
        <f>Artikelliste!$T11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 password="DD27" sheet="1" objects="1" scenarios="1" selectLockedCells="1" selectUnlockedCells="1"/>
  <mergeCells count="40">
    <mergeCell ref="A1:B2"/>
    <mergeCell ref="C1:D2"/>
    <mergeCell ref="F1:G2"/>
    <mergeCell ref="H1:I2"/>
    <mergeCell ref="A3:D3"/>
    <mergeCell ref="A15:B16"/>
    <mergeCell ref="C15:D16"/>
    <mergeCell ref="A8:B9"/>
    <mergeCell ref="C8:D9"/>
    <mergeCell ref="A4:D4"/>
    <mergeCell ref="F3:I3"/>
    <mergeCell ref="F4:I4"/>
    <mergeCell ref="A10:D10"/>
    <mergeCell ref="A11:D11"/>
    <mergeCell ref="F10:I10"/>
    <mergeCell ref="F11:I11"/>
    <mergeCell ref="F8:G9"/>
    <mergeCell ref="H8:I9"/>
    <mergeCell ref="F15:G16"/>
    <mergeCell ref="H15:I16"/>
    <mergeCell ref="F17:I17"/>
    <mergeCell ref="F18:I18"/>
    <mergeCell ref="A22:B23"/>
    <mergeCell ref="C22:D23"/>
    <mergeCell ref="A17:D17"/>
    <mergeCell ref="A18:D18"/>
    <mergeCell ref="A24:D24"/>
    <mergeCell ref="A25:D25"/>
    <mergeCell ref="F22:G23"/>
    <mergeCell ref="H22:I23"/>
    <mergeCell ref="F24:I24"/>
    <mergeCell ref="F25:I25"/>
    <mergeCell ref="A29:B30"/>
    <mergeCell ref="C29:D30"/>
    <mergeCell ref="A31:D31"/>
    <mergeCell ref="A32:D32"/>
    <mergeCell ref="F29:G30"/>
    <mergeCell ref="H29:I30"/>
    <mergeCell ref="F31:I31"/>
    <mergeCell ref="F32:I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4">
      <selection activeCell="H29" sqref="H29:I30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2.00390625" style="0" customWidth="1"/>
    <col min="6" max="7" width="10.28125" style="0" customWidth="1"/>
    <col min="8" max="8" width="14.28125" style="0" customWidth="1"/>
    <col min="9" max="9" width="6.00390625" style="0" customWidth="1"/>
  </cols>
  <sheetData>
    <row r="1" spans="1:9" ht="19.5" customHeight="1">
      <c r="A1" s="56">
        <f>Artikelliste!$E$1</f>
        <v>0</v>
      </c>
      <c r="B1" s="57"/>
      <c r="C1" s="60" t="s">
        <v>89</v>
      </c>
      <c r="D1" s="61"/>
      <c r="F1" s="56">
        <f>Artikelliste!$E$1</f>
        <v>0</v>
      </c>
      <c r="G1" s="57"/>
      <c r="H1" s="60" t="s">
        <v>90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Artikelliste!Q12</f>
        <v>0</v>
      </c>
      <c r="B3" s="54"/>
      <c r="C3" s="54"/>
      <c r="D3" s="55"/>
      <c r="F3" s="53">
        <f>Artikelliste!$Q13</f>
        <v>0</v>
      </c>
      <c r="G3" s="54"/>
      <c r="H3" s="54"/>
      <c r="I3" s="55"/>
    </row>
    <row r="4" spans="1:9" ht="19.5" customHeight="1">
      <c r="A4" s="53">
        <f>Artikelliste!R12</f>
        <v>0</v>
      </c>
      <c r="B4" s="54"/>
      <c r="C4" s="54"/>
      <c r="D4" s="55"/>
      <c r="F4" s="53">
        <f>Artikelliste!R13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Artikelliste!$S12</f>
        <v>0</v>
      </c>
      <c r="D5" s="14"/>
      <c r="F5" s="13"/>
      <c r="G5" s="16" t="s">
        <v>9</v>
      </c>
      <c r="H5" s="12">
        <f>Artikelliste!$S13</f>
        <v>0</v>
      </c>
      <c r="I5" s="14"/>
    </row>
    <row r="6" spans="1:9" ht="19.5" customHeight="1" thickBot="1">
      <c r="A6" s="15"/>
      <c r="B6" s="18" t="s">
        <v>8</v>
      </c>
      <c r="C6" s="19">
        <f>Artikelliste!$T12</f>
        <v>0</v>
      </c>
      <c r="D6" s="11"/>
      <c r="F6" s="15"/>
      <c r="G6" s="18" t="s">
        <v>8</v>
      </c>
      <c r="H6" s="19">
        <f>Artikelliste!$T13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91</v>
      </c>
      <c r="D8" s="61"/>
      <c r="F8" s="56">
        <f>Artikelliste!$E$1</f>
        <v>0</v>
      </c>
      <c r="G8" s="57"/>
      <c r="H8" s="60" t="s">
        <v>92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Artikelliste!$Q14</f>
        <v>0</v>
      </c>
      <c r="B10" s="54"/>
      <c r="C10" s="54"/>
      <c r="D10" s="55"/>
      <c r="F10" s="53">
        <f>Artikelliste!$Q15</f>
        <v>0</v>
      </c>
      <c r="G10" s="54"/>
      <c r="H10" s="54"/>
      <c r="I10" s="55"/>
    </row>
    <row r="11" spans="1:9" ht="19.5" customHeight="1">
      <c r="A11" s="53">
        <f>Artikelliste!R14</f>
        <v>0</v>
      </c>
      <c r="B11" s="54"/>
      <c r="C11" s="54"/>
      <c r="D11" s="55"/>
      <c r="F11" s="53">
        <f>Artikelliste!R15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Artikelliste!$S14</f>
        <v>0</v>
      </c>
      <c r="D12" s="14"/>
      <c r="F12" s="13"/>
      <c r="G12" s="16" t="s">
        <v>9</v>
      </c>
      <c r="H12" s="12">
        <f>Artikelliste!$S15</f>
        <v>0</v>
      </c>
      <c r="I12" s="14"/>
    </row>
    <row r="13" spans="1:9" ht="19.5" customHeight="1" thickBot="1">
      <c r="A13" s="15"/>
      <c r="B13" s="18" t="s">
        <v>8</v>
      </c>
      <c r="C13" s="19">
        <f>Artikelliste!$T14</f>
        <v>0</v>
      </c>
      <c r="D13" s="11"/>
      <c r="F13" s="15"/>
      <c r="G13" s="18" t="s">
        <v>8</v>
      </c>
      <c r="H13" s="19">
        <f>Artikelliste!$T15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93</v>
      </c>
      <c r="D15" s="61"/>
      <c r="F15" s="56">
        <f>Artikelliste!$E$1</f>
        <v>0</v>
      </c>
      <c r="G15" s="57"/>
      <c r="H15" s="60" t="s">
        <v>94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Artikelliste!$Q16</f>
        <v>0</v>
      </c>
      <c r="B17" s="54"/>
      <c r="C17" s="54"/>
      <c r="D17" s="55"/>
      <c r="F17" s="53">
        <f>Artikelliste!$Q17</f>
        <v>0</v>
      </c>
      <c r="G17" s="54"/>
      <c r="H17" s="54"/>
      <c r="I17" s="55"/>
    </row>
    <row r="18" spans="1:9" ht="19.5" customHeight="1">
      <c r="A18" s="53">
        <f>Artikelliste!R16</f>
        <v>0</v>
      </c>
      <c r="B18" s="54"/>
      <c r="C18" s="54"/>
      <c r="D18" s="55"/>
      <c r="F18" s="53">
        <f>Artikelliste!R17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Artikelliste!$S16</f>
        <v>0</v>
      </c>
      <c r="D19" s="14"/>
      <c r="F19" s="13"/>
      <c r="G19" s="16" t="s">
        <v>9</v>
      </c>
      <c r="H19" s="12">
        <f>Artikelliste!$S17</f>
        <v>0</v>
      </c>
      <c r="I19" s="14"/>
    </row>
    <row r="20" spans="1:9" ht="19.5" customHeight="1" thickBot="1">
      <c r="A20" s="15"/>
      <c r="B20" s="18" t="s">
        <v>8</v>
      </c>
      <c r="C20" s="19">
        <f>Artikelliste!$T16</f>
        <v>0</v>
      </c>
      <c r="D20" s="11"/>
      <c r="F20" s="15"/>
      <c r="G20" s="18" t="s">
        <v>8</v>
      </c>
      <c r="H20" s="19">
        <f>Artikelliste!$T17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95</v>
      </c>
      <c r="D22" s="61"/>
      <c r="F22" s="56">
        <f>Artikelliste!$E$1</f>
        <v>0</v>
      </c>
      <c r="G22" s="57"/>
      <c r="H22" s="60" t="s">
        <v>96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Artikelliste!$Q18</f>
        <v>0</v>
      </c>
      <c r="B24" s="54"/>
      <c r="C24" s="54"/>
      <c r="D24" s="55"/>
      <c r="F24" s="53">
        <f>Artikelliste!$Q19</f>
        <v>0</v>
      </c>
      <c r="G24" s="54"/>
      <c r="H24" s="54"/>
      <c r="I24" s="55"/>
    </row>
    <row r="25" spans="1:9" ht="19.5" customHeight="1">
      <c r="A25" s="53">
        <f>Artikelliste!R18</f>
        <v>0</v>
      </c>
      <c r="B25" s="54"/>
      <c r="C25" s="54"/>
      <c r="D25" s="55"/>
      <c r="F25" s="53">
        <f>Artikelliste!R19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Artikelliste!$S18</f>
        <v>0</v>
      </c>
      <c r="D26" s="14"/>
      <c r="F26" s="13"/>
      <c r="G26" s="16" t="s">
        <v>9</v>
      </c>
      <c r="H26" s="12">
        <f>Artikelliste!$S19</f>
        <v>0</v>
      </c>
      <c r="I26" s="14"/>
    </row>
    <row r="27" spans="1:9" ht="19.5" customHeight="1" thickBot="1">
      <c r="A27" s="15"/>
      <c r="B27" s="18" t="s">
        <v>8</v>
      </c>
      <c r="C27" s="19">
        <f>Artikelliste!$T18</f>
        <v>0</v>
      </c>
      <c r="D27" s="11"/>
      <c r="F27" s="15"/>
      <c r="G27" s="18" t="s">
        <v>8</v>
      </c>
      <c r="H27" s="19">
        <f>Artikelliste!$T19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97</v>
      </c>
      <c r="D29" s="61"/>
      <c r="F29" s="56">
        <f>Artikelliste!$E$1</f>
        <v>0</v>
      </c>
      <c r="G29" s="57"/>
      <c r="H29" s="60" t="s">
        <v>98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Artikelliste!$Q20</f>
        <v>0</v>
      </c>
      <c r="B31" s="54"/>
      <c r="C31" s="54"/>
      <c r="D31" s="55"/>
      <c r="F31" s="53">
        <f>Artikelliste!$Q21</f>
        <v>0</v>
      </c>
      <c r="G31" s="54"/>
      <c r="H31" s="54"/>
      <c r="I31" s="55"/>
    </row>
    <row r="32" spans="1:9" ht="19.5" customHeight="1">
      <c r="A32" s="53">
        <f>Artikelliste!R20</f>
        <v>0</v>
      </c>
      <c r="B32" s="54"/>
      <c r="C32" s="54"/>
      <c r="D32" s="55"/>
      <c r="F32" s="53">
        <f>Artikelliste!R21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Artikelliste!$S20</f>
        <v>0</v>
      </c>
      <c r="D33" s="14"/>
      <c r="F33" s="13"/>
      <c r="G33" s="16" t="s">
        <v>9</v>
      </c>
      <c r="H33" s="12">
        <f>Artikelliste!$S21</f>
        <v>0</v>
      </c>
      <c r="I33" s="14"/>
    </row>
    <row r="34" spans="1:9" ht="19.5" customHeight="1" thickBot="1">
      <c r="A34" s="15"/>
      <c r="B34" s="18" t="s">
        <v>8</v>
      </c>
      <c r="C34" s="19">
        <f>Artikelliste!$T20</f>
        <v>0</v>
      </c>
      <c r="D34" s="11"/>
      <c r="F34" s="15"/>
      <c r="G34" s="18" t="s">
        <v>8</v>
      </c>
      <c r="H34" s="19">
        <f>Artikelliste!$T21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password="DD27" sheet="1" objects="1" scenarios="1" selectLockedCells="1" selectUnlockedCells="1"/>
  <mergeCells count="40">
    <mergeCell ref="A1:B2"/>
    <mergeCell ref="C1:D2"/>
    <mergeCell ref="A3:D3"/>
    <mergeCell ref="A4:D4"/>
    <mergeCell ref="F1:G2"/>
    <mergeCell ref="H1:I2"/>
    <mergeCell ref="F3:I3"/>
    <mergeCell ref="F4:I4"/>
    <mergeCell ref="A8:B9"/>
    <mergeCell ref="C8:D9"/>
    <mergeCell ref="A10:D10"/>
    <mergeCell ref="A11:D11"/>
    <mergeCell ref="F8:G9"/>
    <mergeCell ref="H8:I9"/>
    <mergeCell ref="F10:I10"/>
    <mergeCell ref="F11:I11"/>
    <mergeCell ref="A15:B16"/>
    <mergeCell ref="C15:D16"/>
    <mergeCell ref="A17:D17"/>
    <mergeCell ref="A18:D18"/>
    <mergeCell ref="F15:G16"/>
    <mergeCell ref="H15:I16"/>
    <mergeCell ref="F17:I17"/>
    <mergeCell ref="F18:I18"/>
    <mergeCell ref="A22:B23"/>
    <mergeCell ref="C22:D23"/>
    <mergeCell ref="A24:D24"/>
    <mergeCell ref="A25:D25"/>
    <mergeCell ref="F22:G23"/>
    <mergeCell ref="H22:I23"/>
    <mergeCell ref="F24:I24"/>
    <mergeCell ref="F25:I25"/>
    <mergeCell ref="A29:B30"/>
    <mergeCell ref="C29:D30"/>
    <mergeCell ref="A31:D31"/>
    <mergeCell ref="A32:D32"/>
    <mergeCell ref="F29:G30"/>
    <mergeCell ref="H29:I30"/>
    <mergeCell ref="F31:I31"/>
    <mergeCell ref="F32:I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J1" sqref="J1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2.140625" style="0" customWidth="1"/>
    <col min="6" max="7" width="10.28125" style="0" customWidth="1"/>
    <col min="8" max="8" width="14.28125" style="0" customWidth="1"/>
    <col min="9" max="9" width="6.00390625" style="0" customWidth="1"/>
    <col min="10" max="10" width="10.28125" style="0" customWidth="1"/>
  </cols>
  <sheetData>
    <row r="1" spans="1:9" ht="19.5" customHeight="1">
      <c r="A1" s="56">
        <f>Artikelliste!$E$1</f>
        <v>0</v>
      </c>
      <c r="B1" s="57"/>
      <c r="C1" s="60" t="s">
        <v>116</v>
      </c>
      <c r="D1" s="61"/>
      <c r="F1" s="56">
        <f>Artikelliste!$E$1</f>
        <v>0</v>
      </c>
      <c r="G1" s="57"/>
      <c r="H1" s="60" t="s">
        <v>117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Artikelliste!$Q22</f>
        <v>0</v>
      </c>
      <c r="B3" s="54"/>
      <c r="C3" s="54"/>
      <c r="D3" s="55"/>
      <c r="F3" s="53">
        <f>Artikelliste!$Q23</f>
        <v>0</v>
      </c>
      <c r="G3" s="54"/>
      <c r="H3" s="54"/>
      <c r="I3" s="55"/>
    </row>
    <row r="4" spans="1:9" ht="19.5" customHeight="1">
      <c r="A4" s="53">
        <f>Artikelliste!$R22</f>
        <v>0</v>
      </c>
      <c r="B4" s="54"/>
      <c r="C4" s="54"/>
      <c r="D4" s="55"/>
      <c r="F4" s="53">
        <f>Artikelliste!R23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Artikelliste!$S22</f>
        <v>0</v>
      </c>
      <c r="D5" s="14"/>
      <c r="F5" s="13"/>
      <c r="G5" s="16" t="s">
        <v>9</v>
      </c>
      <c r="H5" s="12">
        <f>Artikelliste!$S23</f>
        <v>0</v>
      </c>
      <c r="I5" s="14"/>
    </row>
    <row r="6" spans="1:9" ht="19.5" customHeight="1" thickBot="1">
      <c r="A6" s="15"/>
      <c r="B6" s="18" t="s">
        <v>8</v>
      </c>
      <c r="C6" s="19">
        <f>Artikelliste!$T22</f>
        <v>0</v>
      </c>
      <c r="D6" s="11"/>
      <c r="F6" s="15"/>
      <c r="G6" s="18" t="s">
        <v>8</v>
      </c>
      <c r="H6" s="19">
        <f>Artikelliste!$T23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99</v>
      </c>
      <c r="D8" s="61"/>
      <c r="F8" s="56">
        <f>Artikelliste!$E$1</f>
        <v>0</v>
      </c>
      <c r="G8" s="57"/>
      <c r="H8" s="60" t="s">
        <v>100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Artikelliste!$Q24</f>
        <v>0</v>
      </c>
      <c r="B10" s="54"/>
      <c r="C10" s="54"/>
      <c r="D10" s="55"/>
      <c r="F10" s="53">
        <f>Artikelliste!$Q25</f>
        <v>0</v>
      </c>
      <c r="G10" s="54"/>
      <c r="H10" s="54"/>
      <c r="I10" s="55"/>
    </row>
    <row r="11" spans="1:9" ht="19.5" customHeight="1">
      <c r="A11" s="53">
        <f>Artikelliste!R24</f>
        <v>0</v>
      </c>
      <c r="B11" s="54"/>
      <c r="C11" s="54"/>
      <c r="D11" s="55"/>
      <c r="F11" s="53">
        <f>Artikelliste!R25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Artikelliste!$S24</f>
        <v>0</v>
      </c>
      <c r="D12" s="14"/>
      <c r="F12" s="13"/>
      <c r="G12" s="16" t="s">
        <v>9</v>
      </c>
      <c r="H12" s="12">
        <f>Artikelliste!$S25</f>
        <v>0</v>
      </c>
      <c r="I12" s="14"/>
    </row>
    <row r="13" spans="1:9" ht="19.5" customHeight="1" thickBot="1">
      <c r="A13" s="15"/>
      <c r="B13" s="18" t="s">
        <v>8</v>
      </c>
      <c r="C13" s="19">
        <f>Artikelliste!$T24</f>
        <v>0</v>
      </c>
      <c r="D13" s="11"/>
      <c r="F13" s="15"/>
      <c r="G13" s="18" t="s">
        <v>8</v>
      </c>
      <c r="H13" s="19">
        <f>Artikelliste!$T25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101</v>
      </c>
      <c r="D15" s="61"/>
      <c r="F15" s="56">
        <f>Artikelliste!$E$1</f>
        <v>0</v>
      </c>
      <c r="G15" s="57"/>
      <c r="H15" s="60" t="s">
        <v>102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Artikelliste!$Q26</f>
        <v>0</v>
      </c>
      <c r="B17" s="54"/>
      <c r="C17" s="54"/>
      <c r="D17" s="55"/>
      <c r="F17" s="53">
        <f>Artikelliste!$Q27</f>
        <v>0</v>
      </c>
      <c r="G17" s="54"/>
      <c r="H17" s="54"/>
      <c r="I17" s="55"/>
    </row>
    <row r="18" spans="1:9" ht="19.5" customHeight="1">
      <c r="A18" s="53">
        <f>Artikelliste!R26</f>
        <v>0</v>
      </c>
      <c r="B18" s="54"/>
      <c r="C18" s="54"/>
      <c r="D18" s="55"/>
      <c r="F18" s="53">
        <f>Artikelliste!R27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Artikelliste!$S26</f>
        <v>0</v>
      </c>
      <c r="D19" s="14"/>
      <c r="F19" s="13"/>
      <c r="G19" s="16" t="s">
        <v>9</v>
      </c>
      <c r="H19" s="12">
        <f>Artikelliste!$S27</f>
        <v>0</v>
      </c>
      <c r="I19" s="14"/>
    </row>
    <row r="20" spans="1:9" ht="19.5" customHeight="1" thickBot="1">
      <c r="A20" s="15"/>
      <c r="B20" s="18" t="s">
        <v>8</v>
      </c>
      <c r="C20" s="19">
        <f>Artikelliste!$T26</f>
        <v>0</v>
      </c>
      <c r="D20" s="11"/>
      <c r="F20" s="15"/>
      <c r="G20" s="18" t="s">
        <v>8</v>
      </c>
      <c r="H20" s="19">
        <f>Artikelliste!$T27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103</v>
      </c>
      <c r="D22" s="61"/>
      <c r="F22" s="56">
        <f>Artikelliste!$E$1</f>
        <v>0</v>
      </c>
      <c r="G22" s="57"/>
      <c r="H22" s="60" t="s">
        <v>104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Artikelliste!$Q28</f>
        <v>0</v>
      </c>
      <c r="B24" s="54"/>
      <c r="C24" s="54"/>
      <c r="D24" s="55"/>
      <c r="F24" s="53">
        <f>Artikelliste!$Q29</f>
        <v>0</v>
      </c>
      <c r="G24" s="54"/>
      <c r="H24" s="54"/>
      <c r="I24" s="55"/>
    </row>
    <row r="25" spans="1:9" ht="19.5" customHeight="1">
      <c r="A25" s="53">
        <f>Artikelliste!R28</f>
        <v>0</v>
      </c>
      <c r="B25" s="54"/>
      <c r="C25" s="54"/>
      <c r="D25" s="55"/>
      <c r="F25" s="53">
        <f>Artikelliste!R29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Artikelliste!$S28</f>
        <v>0</v>
      </c>
      <c r="D26" s="14"/>
      <c r="F26" s="13"/>
      <c r="G26" s="16" t="s">
        <v>9</v>
      </c>
      <c r="H26" s="12">
        <f>Artikelliste!$S29</f>
        <v>0</v>
      </c>
      <c r="I26" s="14"/>
    </row>
    <row r="27" spans="1:9" ht="19.5" customHeight="1" thickBot="1">
      <c r="A27" s="15"/>
      <c r="B27" s="18" t="s">
        <v>8</v>
      </c>
      <c r="C27" s="19">
        <f>Artikelliste!$T28</f>
        <v>0</v>
      </c>
      <c r="D27" s="11"/>
      <c r="F27" s="15"/>
      <c r="G27" s="18" t="s">
        <v>8</v>
      </c>
      <c r="H27" s="19">
        <f>Artikelliste!$T29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105</v>
      </c>
      <c r="D29" s="61"/>
      <c r="F29" s="56">
        <f>Artikelliste!$E$1</f>
        <v>0</v>
      </c>
      <c r="G29" s="57"/>
      <c r="H29" s="60" t="s">
        <v>11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Artikelliste!$Q30</f>
        <v>0</v>
      </c>
      <c r="B31" s="54"/>
      <c r="C31" s="54"/>
      <c r="D31" s="55"/>
      <c r="F31" s="53">
        <f>Artikelliste!$Q31</f>
        <v>0</v>
      </c>
      <c r="G31" s="54"/>
      <c r="H31" s="54"/>
      <c r="I31" s="55"/>
    </row>
    <row r="32" spans="1:9" ht="19.5" customHeight="1">
      <c r="A32" s="53">
        <f>Artikelliste!R30</f>
        <v>0</v>
      </c>
      <c r="B32" s="54"/>
      <c r="C32" s="54"/>
      <c r="D32" s="55"/>
      <c r="F32" s="53">
        <f>Artikelliste!R31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Artikelliste!$S30</f>
        <v>0</v>
      </c>
      <c r="D33" s="14"/>
      <c r="F33" s="13"/>
      <c r="G33" s="16" t="s">
        <v>9</v>
      </c>
      <c r="H33" s="12">
        <f>Artikelliste!$S31</f>
        <v>0</v>
      </c>
      <c r="I33" s="14"/>
    </row>
    <row r="34" spans="1:9" ht="19.5" customHeight="1" thickBot="1">
      <c r="A34" s="15"/>
      <c r="B34" s="18" t="s">
        <v>8</v>
      </c>
      <c r="C34" s="19">
        <f>Artikelliste!$T30</f>
        <v>0</v>
      </c>
      <c r="D34" s="11"/>
      <c r="F34" s="15"/>
      <c r="G34" s="18" t="s">
        <v>8</v>
      </c>
      <c r="H34" s="19">
        <f>Artikelliste!$T31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 password="DD27" sheet="1" objects="1" scenarios="1" selectLockedCells="1" selectUnlockedCells="1"/>
  <mergeCells count="40">
    <mergeCell ref="A1:B2"/>
    <mergeCell ref="C1:D2"/>
    <mergeCell ref="A3:D3"/>
    <mergeCell ref="A4:D4"/>
    <mergeCell ref="A8:B9"/>
    <mergeCell ref="C8:D9"/>
    <mergeCell ref="A10:D10"/>
    <mergeCell ref="A11:D11"/>
    <mergeCell ref="A15:B16"/>
    <mergeCell ref="C15:D16"/>
    <mergeCell ref="A17:D17"/>
    <mergeCell ref="A18:D18"/>
    <mergeCell ref="A22:B23"/>
    <mergeCell ref="C22:D23"/>
    <mergeCell ref="A24:D24"/>
    <mergeCell ref="A25:D25"/>
    <mergeCell ref="A29:B30"/>
    <mergeCell ref="C29:D30"/>
    <mergeCell ref="A31:D31"/>
    <mergeCell ref="A32:D32"/>
    <mergeCell ref="F1:G2"/>
    <mergeCell ref="H1:I2"/>
    <mergeCell ref="F3:I3"/>
    <mergeCell ref="F4:I4"/>
    <mergeCell ref="F8:G9"/>
    <mergeCell ref="H8:I9"/>
    <mergeCell ref="F10:I10"/>
    <mergeCell ref="F11:I11"/>
    <mergeCell ref="F15:G16"/>
    <mergeCell ref="H15:I16"/>
    <mergeCell ref="F17:I17"/>
    <mergeCell ref="F18:I18"/>
    <mergeCell ref="F22:G23"/>
    <mergeCell ref="H22:I23"/>
    <mergeCell ref="F24:I24"/>
    <mergeCell ref="F25:I25"/>
    <mergeCell ref="F29:G30"/>
    <mergeCell ref="H29:I30"/>
    <mergeCell ref="F31:I31"/>
    <mergeCell ref="F32:I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view="pageLayout" zoomScaleNormal="85" workbookViewId="0" topLeftCell="A5">
      <selection activeCell="E2" sqref="E2"/>
    </sheetView>
  </sheetViews>
  <sheetFormatPr defaultColWidth="11.421875" defaultRowHeight="12.75"/>
  <cols>
    <col min="2" max="2" width="36.00390625" style="0" customWidth="1"/>
    <col min="3" max="3" width="13.7109375" style="0" customWidth="1"/>
    <col min="7" max="7" width="36.421875" style="0" customWidth="1"/>
    <col min="8" max="8" width="12.140625" style="0" customWidth="1"/>
    <col min="12" max="12" width="36.28125" style="0" customWidth="1"/>
    <col min="13" max="13" width="13.00390625" style="0" customWidth="1"/>
    <col min="17" max="17" width="36.00390625" style="0" customWidth="1"/>
    <col min="18" max="18" width="12.7109375" style="0" customWidth="1"/>
  </cols>
  <sheetData>
    <row r="1" spans="1:20" ht="126" customHeight="1">
      <c r="A1" s="2" t="s">
        <v>5</v>
      </c>
      <c r="B1" s="8">
        <f>Eingabebereich!B3</f>
        <v>0</v>
      </c>
      <c r="C1" s="8"/>
      <c r="D1" s="2" t="s">
        <v>4</v>
      </c>
      <c r="E1" s="26">
        <f>Eingabebereich!B6</f>
        <v>0</v>
      </c>
      <c r="F1" s="2" t="s">
        <v>5</v>
      </c>
      <c r="G1" s="8">
        <f>Eingabebereich!B3</f>
        <v>0</v>
      </c>
      <c r="H1" s="8"/>
      <c r="I1" s="2" t="s">
        <v>4</v>
      </c>
      <c r="J1" s="26">
        <f>Eingabebereich!B6</f>
        <v>0</v>
      </c>
      <c r="K1" s="2" t="s">
        <v>5</v>
      </c>
      <c r="L1" s="8">
        <f>Eingabebereich!B3</f>
        <v>0</v>
      </c>
      <c r="M1" s="8"/>
      <c r="N1" s="2" t="s">
        <v>4</v>
      </c>
      <c r="O1" s="26">
        <f>Eingabebereich!B6</f>
        <v>0</v>
      </c>
      <c r="P1" s="2" t="s">
        <v>5</v>
      </c>
      <c r="Q1" s="8">
        <f>Eingabebereich!B3</f>
        <v>0</v>
      </c>
      <c r="R1" s="8"/>
      <c r="S1" s="2" t="s">
        <v>4</v>
      </c>
      <c r="T1" s="26">
        <f>Eingabebereich!B6</f>
        <v>0</v>
      </c>
    </row>
    <row r="2" spans="1:20" ht="18.75" customHeight="1">
      <c r="A2" s="2" t="s">
        <v>6</v>
      </c>
      <c r="B2" s="8">
        <f>Eingabebereich!B4</f>
        <v>0</v>
      </c>
      <c r="C2" s="21"/>
      <c r="D2" s="2"/>
      <c r="E2" s="2"/>
      <c r="F2" s="2" t="s">
        <v>6</v>
      </c>
      <c r="G2" s="8">
        <f>Eingabebereich!B4</f>
        <v>0</v>
      </c>
      <c r="H2" s="21"/>
      <c r="I2" s="2"/>
      <c r="J2" s="2"/>
      <c r="K2" s="2" t="s">
        <v>6</v>
      </c>
      <c r="L2" s="8">
        <f>Eingabebereich!B4</f>
        <v>0</v>
      </c>
      <c r="M2" s="21"/>
      <c r="N2" s="2"/>
      <c r="O2" s="2"/>
      <c r="P2" s="2" t="s">
        <v>6</v>
      </c>
      <c r="Q2" s="8">
        <f>Eingabebereich!B4</f>
        <v>0</v>
      </c>
      <c r="R2" s="21"/>
      <c r="S2" s="2"/>
      <c r="T2" s="2"/>
    </row>
    <row r="3" spans="1:20" ht="18.75" customHeight="1">
      <c r="A3" s="2" t="s">
        <v>7</v>
      </c>
      <c r="B3" s="8">
        <f>Eingabebereich!B5</f>
        <v>0</v>
      </c>
      <c r="C3" s="21"/>
      <c r="D3" s="2"/>
      <c r="E3" s="2"/>
      <c r="F3" s="2" t="s">
        <v>7</v>
      </c>
      <c r="G3" s="8">
        <f>Eingabebereich!B5</f>
        <v>0</v>
      </c>
      <c r="H3" s="21"/>
      <c r="I3" s="2"/>
      <c r="J3" s="2"/>
      <c r="K3" s="2" t="s">
        <v>7</v>
      </c>
      <c r="L3" s="8">
        <f>Eingabebereich!B5</f>
        <v>0</v>
      </c>
      <c r="M3" s="21"/>
      <c r="N3" s="2"/>
      <c r="O3" s="2"/>
      <c r="P3" s="2" t="s">
        <v>7</v>
      </c>
      <c r="Q3" s="8">
        <f>Eingabebereich!B5</f>
        <v>0</v>
      </c>
      <c r="R3" s="21"/>
      <c r="S3" s="2"/>
      <c r="T3" s="2"/>
    </row>
    <row r="4" spans="1:20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thickBot="1">
      <c r="A6" s="9" t="s">
        <v>3</v>
      </c>
      <c r="B6" s="9" t="s">
        <v>2</v>
      </c>
      <c r="C6" s="9" t="s">
        <v>10</v>
      </c>
      <c r="D6" s="9" t="s">
        <v>0</v>
      </c>
      <c r="E6" s="10" t="s">
        <v>1</v>
      </c>
      <c r="F6" s="9" t="s">
        <v>3</v>
      </c>
      <c r="G6" s="9" t="s">
        <v>2</v>
      </c>
      <c r="H6" s="9" t="s">
        <v>10</v>
      </c>
      <c r="I6" s="9" t="s">
        <v>0</v>
      </c>
      <c r="J6" s="10" t="s">
        <v>1</v>
      </c>
      <c r="K6" s="9" t="s">
        <v>3</v>
      </c>
      <c r="L6" s="9" t="s">
        <v>2</v>
      </c>
      <c r="M6" s="9" t="s">
        <v>10</v>
      </c>
      <c r="N6" s="9" t="s">
        <v>0</v>
      </c>
      <c r="O6" s="10" t="s">
        <v>1</v>
      </c>
      <c r="P6" s="9" t="s">
        <v>3</v>
      </c>
      <c r="Q6" s="9" t="s">
        <v>2</v>
      </c>
      <c r="R6" s="9" t="s">
        <v>10</v>
      </c>
      <c r="S6" s="9" t="s">
        <v>0</v>
      </c>
      <c r="T6" s="10" t="s">
        <v>1</v>
      </c>
    </row>
    <row r="7" spans="1:20" ht="18.75" customHeight="1">
      <c r="A7" s="30">
        <v>1</v>
      </c>
      <c r="B7" s="6">
        <f>Eingabebereich!B9</f>
        <v>0</v>
      </c>
      <c r="C7" s="6">
        <f>Eingabebereich!C9</f>
        <v>0</v>
      </c>
      <c r="D7" s="6">
        <f>Eingabebereich!D9</f>
        <v>0</v>
      </c>
      <c r="E7" s="7">
        <f>Eingabebereich!E9</f>
        <v>0</v>
      </c>
      <c r="F7" s="5">
        <v>26</v>
      </c>
      <c r="G7" s="6">
        <f>Eingabebereich!B34</f>
        <v>0</v>
      </c>
      <c r="H7" s="6">
        <f>Eingabebereich!C34</f>
        <v>0</v>
      </c>
      <c r="I7" s="6">
        <f>Eingabebereich!D34</f>
        <v>0</v>
      </c>
      <c r="J7" s="6">
        <f>Eingabebereich!E34</f>
        <v>0</v>
      </c>
      <c r="K7" s="5">
        <v>51</v>
      </c>
      <c r="L7" s="6">
        <f>Eingabebereich!B59</f>
        <v>0</v>
      </c>
      <c r="M7" s="6">
        <f>Eingabebereich!C59</f>
        <v>0</v>
      </c>
      <c r="N7" s="6">
        <f>Eingabebereich!D59</f>
        <v>0</v>
      </c>
      <c r="O7" s="6">
        <f>Eingabebereich!E59</f>
        <v>0</v>
      </c>
      <c r="P7" s="5">
        <v>76</v>
      </c>
      <c r="Q7" s="6">
        <f>Eingabebereich!B84</f>
        <v>0</v>
      </c>
      <c r="R7" s="6">
        <f>Eingabebereich!C84</f>
        <v>0</v>
      </c>
      <c r="S7" s="6">
        <f>Eingabebereich!D84</f>
        <v>0</v>
      </c>
      <c r="T7" s="6">
        <f>Eingabebereich!E84</f>
        <v>0</v>
      </c>
    </row>
    <row r="8" spans="1:20" ht="18.75" customHeight="1">
      <c r="A8" s="3">
        <v>2</v>
      </c>
      <c r="B8" s="6">
        <f>Eingabebereich!B10</f>
        <v>0</v>
      </c>
      <c r="C8" s="6">
        <f>Eingabebereich!C10</f>
        <v>0</v>
      </c>
      <c r="D8" s="6">
        <f>Eingabebereich!D10</f>
        <v>0</v>
      </c>
      <c r="E8" s="7">
        <f>Eingabebereich!E10</f>
        <v>0</v>
      </c>
      <c r="F8" s="3">
        <v>27</v>
      </c>
      <c r="G8" s="6">
        <f>Eingabebereich!B35</f>
        <v>0</v>
      </c>
      <c r="H8" s="6">
        <f>Eingabebereich!C35</f>
        <v>0</v>
      </c>
      <c r="I8" s="6">
        <f>Eingabebereich!D35</f>
        <v>0</v>
      </c>
      <c r="J8" s="6">
        <f>Eingabebereich!E35</f>
        <v>0</v>
      </c>
      <c r="K8" s="3">
        <v>52</v>
      </c>
      <c r="L8" s="6">
        <f>Eingabebereich!B60</f>
        <v>0</v>
      </c>
      <c r="M8" s="6">
        <f>Eingabebereich!C60</f>
        <v>0</v>
      </c>
      <c r="N8" s="6">
        <f>Eingabebereich!D60</f>
        <v>0</v>
      </c>
      <c r="O8" s="6">
        <f>Eingabebereich!E60</f>
        <v>0</v>
      </c>
      <c r="P8" s="5">
        <v>77</v>
      </c>
      <c r="Q8" s="6">
        <f>Eingabebereich!B85</f>
        <v>0</v>
      </c>
      <c r="R8" s="6">
        <f>Eingabebereich!C85</f>
        <v>0</v>
      </c>
      <c r="S8" s="6">
        <f>Eingabebereich!D85</f>
        <v>0</v>
      </c>
      <c r="T8" s="6">
        <f>Eingabebereich!E85</f>
        <v>0</v>
      </c>
    </row>
    <row r="9" spans="1:20" ht="18.75" customHeight="1">
      <c r="A9" s="3">
        <v>3</v>
      </c>
      <c r="B9" s="6">
        <f>Eingabebereich!B11</f>
        <v>0</v>
      </c>
      <c r="C9" s="6">
        <f>Eingabebereich!C11</f>
        <v>0</v>
      </c>
      <c r="D9" s="6">
        <f>Eingabebereich!D11</f>
        <v>0</v>
      </c>
      <c r="E9" s="7">
        <f>Eingabebereich!E11</f>
        <v>0</v>
      </c>
      <c r="F9" s="3">
        <v>28</v>
      </c>
      <c r="G9" s="6">
        <f>Eingabebereich!B36</f>
        <v>0</v>
      </c>
      <c r="H9" s="6">
        <f>Eingabebereich!C36</f>
        <v>0</v>
      </c>
      <c r="I9" s="6">
        <f>Eingabebereich!D36</f>
        <v>0</v>
      </c>
      <c r="J9" s="6">
        <f>Eingabebereich!E36</f>
        <v>0</v>
      </c>
      <c r="K9" s="3">
        <v>53</v>
      </c>
      <c r="L9" s="6">
        <f>Eingabebereich!B61</f>
        <v>0</v>
      </c>
      <c r="M9" s="6">
        <f>Eingabebereich!C61</f>
        <v>0</v>
      </c>
      <c r="N9" s="6">
        <f>Eingabebereich!D61</f>
        <v>0</v>
      </c>
      <c r="O9" s="6">
        <f>Eingabebereich!E61</f>
        <v>0</v>
      </c>
      <c r="P9" s="5">
        <v>78</v>
      </c>
      <c r="Q9" s="6">
        <f>Eingabebereich!B86</f>
        <v>0</v>
      </c>
      <c r="R9" s="6">
        <f>Eingabebereich!C86</f>
        <v>0</v>
      </c>
      <c r="S9" s="6">
        <f>Eingabebereich!D86</f>
        <v>0</v>
      </c>
      <c r="T9" s="6">
        <f>Eingabebereich!E86</f>
        <v>0</v>
      </c>
    </row>
    <row r="10" spans="1:20" ht="18.75" customHeight="1">
      <c r="A10" s="3">
        <v>4</v>
      </c>
      <c r="B10" s="6">
        <f>Eingabebereich!B12</f>
        <v>0</v>
      </c>
      <c r="C10" s="6">
        <f>Eingabebereich!C12</f>
        <v>0</v>
      </c>
      <c r="D10" s="6">
        <f>Eingabebereich!D12</f>
        <v>0</v>
      </c>
      <c r="E10" s="7">
        <f>Eingabebereich!E12</f>
        <v>0</v>
      </c>
      <c r="F10" s="3">
        <v>29</v>
      </c>
      <c r="G10" s="6">
        <f>Eingabebereich!B37</f>
        <v>0</v>
      </c>
      <c r="H10" s="6">
        <f>Eingabebereich!C37</f>
        <v>0</v>
      </c>
      <c r="I10" s="6">
        <f>Eingabebereich!D37</f>
        <v>0</v>
      </c>
      <c r="J10" s="6">
        <f>Eingabebereich!E37</f>
        <v>0</v>
      </c>
      <c r="K10" s="3">
        <v>54</v>
      </c>
      <c r="L10" s="6">
        <f>Eingabebereich!B62</f>
        <v>0</v>
      </c>
      <c r="M10" s="6">
        <f>Eingabebereich!C62</f>
        <v>0</v>
      </c>
      <c r="N10" s="6">
        <f>Eingabebereich!D62</f>
        <v>0</v>
      </c>
      <c r="O10" s="6">
        <f>Eingabebereich!E62</f>
        <v>0</v>
      </c>
      <c r="P10" s="5">
        <v>79</v>
      </c>
      <c r="Q10" s="6">
        <f>Eingabebereich!B87</f>
        <v>0</v>
      </c>
      <c r="R10" s="6">
        <f>Eingabebereich!C87</f>
        <v>0</v>
      </c>
      <c r="S10" s="6">
        <f>Eingabebereich!D87</f>
        <v>0</v>
      </c>
      <c r="T10" s="6">
        <f>Eingabebereich!E87</f>
        <v>0</v>
      </c>
    </row>
    <row r="11" spans="1:20" ht="18.75" customHeight="1">
      <c r="A11" s="3">
        <v>5</v>
      </c>
      <c r="B11" s="6">
        <f>Eingabebereich!B13</f>
        <v>0</v>
      </c>
      <c r="C11" s="6">
        <f>Eingabebereich!C13</f>
        <v>0</v>
      </c>
      <c r="D11" s="6">
        <f>Eingabebereich!D13</f>
        <v>0</v>
      </c>
      <c r="E11" s="7">
        <f>Eingabebereich!E13</f>
        <v>0</v>
      </c>
      <c r="F11" s="3">
        <v>30</v>
      </c>
      <c r="G11" s="6">
        <f>Eingabebereich!B38</f>
        <v>0</v>
      </c>
      <c r="H11" s="6">
        <f>Eingabebereich!C38</f>
        <v>0</v>
      </c>
      <c r="I11" s="6">
        <f>Eingabebereich!D38</f>
        <v>0</v>
      </c>
      <c r="J11" s="6">
        <f>Eingabebereich!E38</f>
        <v>0</v>
      </c>
      <c r="K11" s="3">
        <v>55</v>
      </c>
      <c r="L11" s="6">
        <f>Eingabebereich!B63</f>
        <v>0</v>
      </c>
      <c r="M11" s="6">
        <f>Eingabebereich!C63</f>
        <v>0</v>
      </c>
      <c r="N11" s="6">
        <f>Eingabebereich!D63</f>
        <v>0</v>
      </c>
      <c r="O11" s="6">
        <f>Eingabebereich!E63</f>
        <v>0</v>
      </c>
      <c r="P11" s="5">
        <v>80</v>
      </c>
      <c r="Q11" s="6">
        <f>Eingabebereich!B88</f>
        <v>0</v>
      </c>
      <c r="R11" s="6">
        <f>Eingabebereich!C88</f>
        <v>0</v>
      </c>
      <c r="S11" s="6">
        <f>Eingabebereich!D88</f>
        <v>0</v>
      </c>
      <c r="T11" s="6">
        <f>Eingabebereich!E88</f>
        <v>0</v>
      </c>
    </row>
    <row r="12" spans="1:20" ht="18.75" customHeight="1">
      <c r="A12" s="3">
        <v>6</v>
      </c>
      <c r="B12" s="6">
        <f>Eingabebereich!B14</f>
        <v>0</v>
      </c>
      <c r="C12" s="6">
        <f>Eingabebereich!C14</f>
        <v>0</v>
      </c>
      <c r="D12" s="6">
        <f>Eingabebereich!D14</f>
        <v>0</v>
      </c>
      <c r="E12" s="7">
        <f>Eingabebereich!E14</f>
        <v>0</v>
      </c>
      <c r="F12" s="3">
        <v>31</v>
      </c>
      <c r="G12" s="6">
        <f>Eingabebereich!B39</f>
        <v>0</v>
      </c>
      <c r="H12" s="6">
        <f>Eingabebereich!C39</f>
        <v>0</v>
      </c>
      <c r="I12" s="6">
        <f>Eingabebereich!D39</f>
        <v>0</v>
      </c>
      <c r="J12" s="6">
        <f>Eingabebereich!E39</f>
        <v>0</v>
      </c>
      <c r="K12" s="3">
        <v>56</v>
      </c>
      <c r="L12" s="6">
        <f>Eingabebereich!B64</f>
        <v>0</v>
      </c>
      <c r="M12" s="6">
        <f>Eingabebereich!C64</f>
        <v>0</v>
      </c>
      <c r="N12" s="6">
        <f>Eingabebereich!D64</f>
        <v>0</v>
      </c>
      <c r="O12" s="6">
        <f>Eingabebereich!E64</f>
        <v>0</v>
      </c>
      <c r="P12" s="5">
        <v>81</v>
      </c>
      <c r="Q12" s="6">
        <f>Eingabebereich!B89</f>
        <v>0</v>
      </c>
      <c r="R12" s="6">
        <f>Eingabebereich!C89</f>
        <v>0</v>
      </c>
      <c r="S12" s="6">
        <f>Eingabebereich!D89</f>
        <v>0</v>
      </c>
      <c r="T12" s="6">
        <f>Eingabebereich!E89</f>
        <v>0</v>
      </c>
    </row>
    <row r="13" spans="1:20" ht="18.75" customHeight="1">
      <c r="A13" s="3">
        <v>7</v>
      </c>
      <c r="B13" s="6">
        <f>Eingabebereich!B15</f>
        <v>0</v>
      </c>
      <c r="C13" s="6">
        <f>Eingabebereich!C15</f>
        <v>0</v>
      </c>
      <c r="D13" s="6">
        <f>Eingabebereich!D15</f>
        <v>0</v>
      </c>
      <c r="E13" s="7">
        <f>Eingabebereich!E15</f>
        <v>0</v>
      </c>
      <c r="F13" s="3">
        <v>32</v>
      </c>
      <c r="G13" s="6">
        <f>Eingabebereich!B40</f>
        <v>0</v>
      </c>
      <c r="H13" s="6">
        <f>Eingabebereich!C40</f>
        <v>0</v>
      </c>
      <c r="I13" s="6">
        <f>Eingabebereich!D40</f>
        <v>0</v>
      </c>
      <c r="J13" s="6">
        <f>Eingabebereich!E40</f>
        <v>0</v>
      </c>
      <c r="K13" s="3">
        <v>57</v>
      </c>
      <c r="L13" s="6">
        <f>Eingabebereich!B65</f>
        <v>0</v>
      </c>
      <c r="M13" s="6">
        <f>Eingabebereich!C65</f>
        <v>0</v>
      </c>
      <c r="N13" s="6">
        <f>Eingabebereich!D65</f>
        <v>0</v>
      </c>
      <c r="O13" s="6">
        <f>Eingabebereich!E65</f>
        <v>0</v>
      </c>
      <c r="P13" s="5">
        <v>82</v>
      </c>
      <c r="Q13" s="6">
        <f>Eingabebereich!B90</f>
        <v>0</v>
      </c>
      <c r="R13" s="6">
        <f>Eingabebereich!C90</f>
        <v>0</v>
      </c>
      <c r="S13" s="6">
        <f>Eingabebereich!D90</f>
        <v>0</v>
      </c>
      <c r="T13" s="6">
        <f>Eingabebereich!E90</f>
        <v>0</v>
      </c>
    </row>
    <row r="14" spans="1:20" ht="18.75" customHeight="1">
      <c r="A14" s="3">
        <v>8</v>
      </c>
      <c r="B14" s="6">
        <f>Eingabebereich!B16</f>
        <v>0</v>
      </c>
      <c r="C14" s="6">
        <f>Eingabebereich!C16</f>
        <v>0</v>
      </c>
      <c r="D14" s="6">
        <f>Eingabebereich!D16</f>
        <v>0</v>
      </c>
      <c r="E14" s="7">
        <f>Eingabebereich!E16</f>
        <v>0</v>
      </c>
      <c r="F14" s="3">
        <v>33</v>
      </c>
      <c r="G14" s="6">
        <f>Eingabebereich!B41</f>
        <v>0</v>
      </c>
      <c r="H14" s="6">
        <f>Eingabebereich!C41</f>
        <v>0</v>
      </c>
      <c r="I14" s="6">
        <f>Eingabebereich!D41</f>
        <v>0</v>
      </c>
      <c r="J14" s="6">
        <f>Eingabebereich!E41</f>
        <v>0</v>
      </c>
      <c r="K14" s="3">
        <v>58</v>
      </c>
      <c r="L14" s="6">
        <f>Eingabebereich!B66</f>
        <v>0</v>
      </c>
      <c r="M14" s="6">
        <f>Eingabebereich!C66</f>
        <v>0</v>
      </c>
      <c r="N14" s="6">
        <f>Eingabebereich!D66</f>
        <v>0</v>
      </c>
      <c r="O14" s="6">
        <f>Eingabebereich!E66</f>
        <v>0</v>
      </c>
      <c r="P14" s="5">
        <v>83</v>
      </c>
      <c r="Q14" s="6">
        <f>Eingabebereich!B91</f>
        <v>0</v>
      </c>
      <c r="R14" s="6">
        <f>Eingabebereich!C91</f>
        <v>0</v>
      </c>
      <c r="S14" s="6">
        <f>Eingabebereich!D91</f>
        <v>0</v>
      </c>
      <c r="T14" s="6">
        <f>Eingabebereich!E91</f>
        <v>0</v>
      </c>
    </row>
    <row r="15" spans="1:20" ht="18.75" customHeight="1">
      <c r="A15" s="3">
        <v>9</v>
      </c>
      <c r="B15" s="6">
        <f>Eingabebereich!B17</f>
        <v>0</v>
      </c>
      <c r="C15" s="6">
        <f>Eingabebereich!C17</f>
        <v>0</v>
      </c>
      <c r="D15" s="6">
        <f>Eingabebereich!D17</f>
        <v>0</v>
      </c>
      <c r="E15" s="7">
        <f>Eingabebereich!E17</f>
        <v>0</v>
      </c>
      <c r="F15" s="3">
        <v>34</v>
      </c>
      <c r="G15" s="6">
        <f>Eingabebereich!B42</f>
        <v>0</v>
      </c>
      <c r="H15" s="6">
        <f>Eingabebereich!C42</f>
        <v>0</v>
      </c>
      <c r="I15" s="6">
        <f>Eingabebereich!D42</f>
        <v>0</v>
      </c>
      <c r="J15" s="6">
        <f>Eingabebereich!E42</f>
        <v>0</v>
      </c>
      <c r="K15" s="3">
        <v>59</v>
      </c>
      <c r="L15" s="6">
        <f>Eingabebereich!B67</f>
        <v>0</v>
      </c>
      <c r="M15" s="6">
        <f>Eingabebereich!C67</f>
        <v>0</v>
      </c>
      <c r="N15" s="6">
        <f>Eingabebereich!D67</f>
        <v>0</v>
      </c>
      <c r="O15" s="6">
        <f>Eingabebereich!E67</f>
        <v>0</v>
      </c>
      <c r="P15" s="5">
        <v>84</v>
      </c>
      <c r="Q15" s="6">
        <f>Eingabebereich!B92</f>
        <v>0</v>
      </c>
      <c r="R15" s="6">
        <f>Eingabebereich!C92</f>
        <v>0</v>
      </c>
      <c r="S15" s="6">
        <f>Eingabebereich!D92</f>
        <v>0</v>
      </c>
      <c r="T15" s="6">
        <f>Eingabebereich!E92</f>
        <v>0</v>
      </c>
    </row>
    <row r="16" spans="1:20" ht="18.75" customHeight="1">
      <c r="A16" s="3">
        <v>10</v>
      </c>
      <c r="B16" s="6">
        <f>Eingabebereich!B18</f>
        <v>0</v>
      </c>
      <c r="C16" s="6">
        <f>Eingabebereich!C18</f>
        <v>0</v>
      </c>
      <c r="D16" s="6">
        <f>Eingabebereich!D18</f>
        <v>0</v>
      </c>
      <c r="E16" s="7">
        <f>Eingabebereich!E18</f>
        <v>0</v>
      </c>
      <c r="F16" s="3">
        <v>35</v>
      </c>
      <c r="G16" s="6">
        <f>Eingabebereich!B43</f>
        <v>0</v>
      </c>
      <c r="H16" s="6">
        <f>Eingabebereich!C43</f>
        <v>0</v>
      </c>
      <c r="I16" s="6">
        <f>Eingabebereich!D43</f>
        <v>0</v>
      </c>
      <c r="J16" s="6">
        <f>Eingabebereich!E43</f>
        <v>0</v>
      </c>
      <c r="K16" s="3">
        <v>60</v>
      </c>
      <c r="L16" s="6">
        <f>Eingabebereich!B68</f>
        <v>0</v>
      </c>
      <c r="M16" s="6">
        <f>Eingabebereich!C68</f>
        <v>0</v>
      </c>
      <c r="N16" s="6">
        <f>Eingabebereich!D68</f>
        <v>0</v>
      </c>
      <c r="O16" s="6">
        <f>Eingabebereich!E68</f>
        <v>0</v>
      </c>
      <c r="P16" s="5">
        <v>85</v>
      </c>
      <c r="Q16" s="6">
        <f>Eingabebereich!B93</f>
        <v>0</v>
      </c>
      <c r="R16" s="6">
        <f>Eingabebereich!C93</f>
        <v>0</v>
      </c>
      <c r="S16" s="6">
        <f>Eingabebereich!D93</f>
        <v>0</v>
      </c>
      <c r="T16" s="6">
        <f>Eingabebereich!E93</f>
        <v>0</v>
      </c>
    </row>
    <row r="17" spans="1:20" ht="18.75" customHeight="1">
      <c r="A17" s="3">
        <v>11</v>
      </c>
      <c r="B17" s="6">
        <f>Eingabebereich!B19</f>
        <v>0</v>
      </c>
      <c r="C17" s="6">
        <f>Eingabebereich!C19</f>
        <v>0</v>
      </c>
      <c r="D17" s="6">
        <f>Eingabebereich!D19</f>
        <v>0</v>
      </c>
      <c r="E17" s="7">
        <f>Eingabebereich!E19</f>
        <v>0</v>
      </c>
      <c r="F17" s="3">
        <v>36</v>
      </c>
      <c r="G17" s="6">
        <f>Eingabebereich!B44</f>
        <v>0</v>
      </c>
      <c r="H17" s="6">
        <f>Eingabebereich!C44</f>
        <v>0</v>
      </c>
      <c r="I17" s="6">
        <f>Eingabebereich!D44</f>
        <v>0</v>
      </c>
      <c r="J17" s="6">
        <f>Eingabebereich!E44</f>
        <v>0</v>
      </c>
      <c r="K17" s="3">
        <v>61</v>
      </c>
      <c r="L17" s="6">
        <f>Eingabebereich!B69</f>
        <v>0</v>
      </c>
      <c r="M17" s="6">
        <f>Eingabebereich!C69</f>
        <v>0</v>
      </c>
      <c r="N17" s="6">
        <f>Eingabebereich!D69</f>
        <v>0</v>
      </c>
      <c r="O17" s="6">
        <f>Eingabebereich!E69</f>
        <v>0</v>
      </c>
      <c r="P17" s="5">
        <v>86</v>
      </c>
      <c r="Q17" s="6">
        <f>Eingabebereich!B94</f>
        <v>0</v>
      </c>
      <c r="R17" s="6">
        <f>Eingabebereich!C94</f>
        <v>0</v>
      </c>
      <c r="S17" s="6">
        <f>Eingabebereich!D94</f>
        <v>0</v>
      </c>
      <c r="T17" s="6">
        <f>Eingabebereich!E94</f>
        <v>0</v>
      </c>
    </row>
    <row r="18" spans="1:20" ht="18.75" customHeight="1">
      <c r="A18" s="3">
        <v>12</v>
      </c>
      <c r="B18" s="6">
        <f>Eingabebereich!B20</f>
        <v>0</v>
      </c>
      <c r="C18" s="6">
        <f>Eingabebereich!C20</f>
        <v>0</v>
      </c>
      <c r="D18" s="6">
        <f>Eingabebereich!D20</f>
        <v>0</v>
      </c>
      <c r="E18" s="7">
        <f>Eingabebereich!E20</f>
        <v>0</v>
      </c>
      <c r="F18" s="3">
        <v>37</v>
      </c>
      <c r="G18" s="6">
        <f>Eingabebereich!B45</f>
        <v>0</v>
      </c>
      <c r="H18" s="6">
        <f>Eingabebereich!C45</f>
        <v>0</v>
      </c>
      <c r="I18" s="6">
        <f>Eingabebereich!D45</f>
        <v>0</v>
      </c>
      <c r="J18" s="6">
        <f>Eingabebereich!E45</f>
        <v>0</v>
      </c>
      <c r="K18" s="3">
        <v>62</v>
      </c>
      <c r="L18" s="6">
        <f>Eingabebereich!B70</f>
        <v>0</v>
      </c>
      <c r="M18" s="6">
        <f>Eingabebereich!C70</f>
        <v>0</v>
      </c>
      <c r="N18" s="6">
        <f>Eingabebereich!D70</f>
        <v>0</v>
      </c>
      <c r="O18" s="6">
        <f>Eingabebereich!E70</f>
        <v>0</v>
      </c>
      <c r="P18" s="5">
        <v>87</v>
      </c>
      <c r="Q18" s="6">
        <f>Eingabebereich!B95</f>
        <v>0</v>
      </c>
      <c r="R18" s="6">
        <f>Eingabebereich!C95</f>
        <v>0</v>
      </c>
      <c r="S18" s="6">
        <f>Eingabebereich!D95</f>
        <v>0</v>
      </c>
      <c r="T18" s="6">
        <f>Eingabebereich!E95</f>
        <v>0</v>
      </c>
    </row>
    <row r="19" spans="1:20" ht="18.75" customHeight="1">
      <c r="A19" s="3">
        <v>13</v>
      </c>
      <c r="B19" s="6">
        <f>Eingabebereich!B21</f>
        <v>0</v>
      </c>
      <c r="C19" s="6">
        <f>Eingabebereich!C21</f>
        <v>0</v>
      </c>
      <c r="D19" s="6">
        <f>Eingabebereich!D21</f>
        <v>0</v>
      </c>
      <c r="E19" s="7">
        <f>Eingabebereich!E21</f>
        <v>0</v>
      </c>
      <c r="F19" s="3">
        <v>38</v>
      </c>
      <c r="G19" s="6">
        <f>Eingabebereich!B46</f>
        <v>0</v>
      </c>
      <c r="H19" s="6">
        <f>Eingabebereich!C46</f>
        <v>0</v>
      </c>
      <c r="I19" s="6">
        <f>Eingabebereich!D46</f>
        <v>0</v>
      </c>
      <c r="J19" s="6">
        <f>Eingabebereich!E46</f>
        <v>0</v>
      </c>
      <c r="K19" s="3">
        <v>63</v>
      </c>
      <c r="L19" s="6">
        <f>Eingabebereich!B71</f>
        <v>0</v>
      </c>
      <c r="M19" s="6">
        <f>Eingabebereich!C71</f>
        <v>0</v>
      </c>
      <c r="N19" s="6">
        <f>Eingabebereich!D71</f>
        <v>0</v>
      </c>
      <c r="O19" s="6">
        <f>Eingabebereich!E71</f>
        <v>0</v>
      </c>
      <c r="P19" s="5">
        <v>88</v>
      </c>
      <c r="Q19" s="6">
        <f>Eingabebereich!B96</f>
        <v>0</v>
      </c>
      <c r="R19" s="6">
        <f>Eingabebereich!C96</f>
        <v>0</v>
      </c>
      <c r="S19" s="6">
        <f>Eingabebereich!D96</f>
        <v>0</v>
      </c>
      <c r="T19" s="6">
        <f>Eingabebereich!E96</f>
        <v>0</v>
      </c>
    </row>
    <row r="20" spans="1:20" ht="18.75" customHeight="1">
      <c r="A20" s="3">
        <v>14</v>
      </c>
      <c r="B20" s="6">
        <f>Eingabebereich!B22</f>
        <v>0</v>
      </c>
      <c r="C20" s="6">
        <f>Eingabebereich!C22</f>
        <v>0</v>
      </c>
      <c r="D20" s="6">
        <f>Eingabebereich!D22</f>
        <v>0</v>
      </c>
      <c r="E20" s="7">
        <f>Eingabebereich!E22</f>
        <v>0</v>
      </c>
      <c r="F20" s="3">
        <v>39</v>
      </c>
      <c r="G20" s="6">
        <f>Eingabebereich!B47</f>
        <v>0</v>
      </c>
      <c r="H20" s="6">
        <f>Eingabebereich!C47</f>
        <v>0</v>
      </c>
      <c r="I20" s="6">
        <f>Eingabebereich!D47</f>
        <v>0</v>
      </c>
      <c r="J20" s="6">
        <f>Eingabebereich!E47</f>
        <v>0</v>
      </c>
      <c r="K20" s="3">
        <v>64</v>
      </c>
      <c r="L20" s="6">
        <f>Eingabebereich!B72</f>
        <v>0</v>
      </c>
      <c r="M20" s="6">
        <f>Eingabebereich!C72</f>
        <v>0</v>
      </c>
      <c r="N20" s="6">
        <f>Eingabebereich!D72</f>
        <v>0</v>
      </c>
      <c r="O20" s="6">
        <f>Eingabebereich!E72</f>
        <v>0</v>
      </c>
      <c r="P20" s="5">
        <v>89</v>
      </c>
      <c r="Q20" s="6">
        <f>Eingabebereich!B97</f>
        <v>0</v>
      </c>
      <c r="R20" s="6">
        <f>Eingabebereich!C97</f>
        <v>0</v>
      </c>
      <c r="S20" s="6">
        <f>Eingabebereich!D97</f>
        <v>0</v>
      </c>
      <c r="T20" s="6">
        <f>Eingabebereich!E97</f>
        <v>0</v>
      </c>
    </row>
    <row r="21" spans="1:20" ht="18.75" customHeight="1">
      <c r="A21" s="3">
        <v>15</v>
      </c>
      <c r="B21" s="6">
        <f>Eingabebereich!B23</f>
        <v>0</v>
      </c>
      <c r="C21" s="6">
        <f>Eingabebereich!C23</f>
        <v>0</v>
      </c>
      <c r="D21" s="6">
        <f>Eingabebereich!D23</f>
        <v>0</v>
      </c>
      <c r="E21" s="7">
        <f>Eingabebereich!E23</f>
        <v>0</v>
      </c>
      <c r="F21" s="3">
        <v>40</v>
      </c>
      <c r="G21" s="6">
        <f>Eingabebereich!B48</f>
        <v>0</v>
      </c>
      <c r="H21" s="6">
        <f>Eingabebereich!C48</f>
        <v>0</v>
      </c>
      <c r="I21" s="6">
        <f>Eingabebereich!D48</f>
        <v>0</v>
      </c>
      <c r="J21" s="6">
        <f>Eingabebereich!E48</f>
        <v>0</v>
      </c>
      <c r="K21" s="3">
        <v>65</v>
      </c>
      <c r="L21" s="6">
        <f>Eingabebereich!B73</f>
        <v>0</v>
      </c>
      <c r="M21" s="6">
        <f>Eingabebereich!C73</f>
        <v>0</v>
      </c>
      <c r="N21" s="6">
        <f>Eingabebereich!D73</f>
        <v>0</v>
      </c>
      <c r="O21" s="6">
        <f>Eingabebereich!E73</f>
        <v>0</v>
      </c>
      <c r="P21" s="5">
        <v>90</v>
      </c>
      <c r="Q21" s="6">
        <f>Eingabebereich!B98</f>
        <v>0</v>
      </c>
      <c r="R21" s="6">
        <f>Eingabebereich!C98</f>
        <v>0</v>
      </c>
      <c r="S21" s="6">
        <f>Eingabebereich!D98</f>
        <v>0</v>
      </c>
      <c r="T21" s="6">
        <f>Eingabebereich!E98</f>
        <v>0</v>
      </c>
    </row>
    <row r="22" spans="1:20" ht="18.75" customHeight="1">
      <c r="A22" s="3">
        <v>16</v>
      </c>
      <c r="B22" s="6">
        <f>Eingabebereich!B24</f>
        <v>0</v>
      </c>
      <c r="C22" s="6">
        <f>Eingabebereich!C24</f>
        <v>0</v>
      </c>
      <c r="D22" s="6">
        <f>Eingabebereich!D24</f>
        <v>0</v>
      </c>
      <c r="E22" s="7">
        <f>Eingabebereich!E24</f>
        <v>0</v>
      </c>
      <c r="F22" s="3">
        <v>41</v>
      </c>
      <c r="G22" s="6">
        <f>Eingabebereich!B49</f>
        <v>0</v>
      </c>
      <c r="H22" s="6">
        <f>Eingabebereich!C49</f>
        <v>0</v>
      </c>
      <c r="I22" s="6">
        <f>Eingabebereich!D49</f>
        <v>0</v>
      </c>
      <c r="J22" s="6">
        <f>Eingabebereich!E49</f>
        <v>0</v>
      </c>
      <c r="K22" s="3">
        <v>66</v>
      </c>
      <c r="L22" s="6">
        <f>Eingabebereich!B74</f>
        <v>0</v>
      </c>
      <c r="M22" s="6">
        <f>Eingabebereich!C74</f>
        <v>0</v>
      </c>
      <c r="N22" s="6">
        <f>Eingabebereich!D74</f>
        <v>0</v>
      </c>
      <c r="O22" s="6">
        <f>Eingabebereich!E74</f>
        <v>0</v>
      </c>
      <c r="P22" s="5">
        <v>91</v>
      </c>
      <c r="Q22" s="6">
        <f>Eingabebereich!B99</f>
        <v>0</v>
      </c>
      <c r="R22" s="6">
        <f>Eingabebereich!C99</f>
        <v>0</v>
      </c>
      <c r="S22" s="6">
        <f>Eingabebereich!D99</f>
        <v>0</v>
      </c>
      <c r="T22" s="6">
        <f>Eingabebereich!E99</f>
        <v>0</v>
      </c>
    </row>
    <row r="23" spans="1:20" ht="18.75" customHeight="1">
      <c r="A23" s="3">
        <v>17</v>
      </c>
      <c r="B23" s="6">
        <f>Eingabebereich!B25</f>
        <v>0</v>
      </c>
      <c r="C23" s="6">
        <f>Eingabebereich!C25</f>
        <v>0</v>
      </c>
      <c r="D23" s="6">
        <f>Eingabebereich!D25</f>
        <v>0</v>
      </c>
      <c r="E23" s="7">
        <f>Eingabebereich!E25</f>
        <v>0</v>
      </c>
      <c r="F23" s="3">
        <v>42</v>
      </c>
      <c r="G23" s="6">
        <f>Eingabebereich!B50</f>
        <v>0</v>
      </c>
      <c r="H23" s="6">
        <f>Eingabebereich!C50</f>
        <v>0</v>
      </c>
      <c r="I23" s="6">
        <f>Eingabebereich!D50</f>
        <v>0</v>
      </c>
      <c r="J23" s="6">
        <f>Eingabebereich!E50</f>
        <v>0</v>
      </c>
      <c r="K23" s="3">
        <v>67</v>
      </c>
      <c r="L23" s="6">
        <f>Eingabebereich!B75</f>
        <v>0</v>
      </c>
      <c r="M23" s="6">
        <f>Eingabebereich!C75</f>
        <v>0</v>
      </c>
      <c r="N23" s="6">
        <f>Eingabebereich!D75</f>
        <v>0</v>
      </c>
      <c r="O23" s="6">
        <f>Eingabebereich!E75</f>
        <v>0</v>
      </c>
      <c r="P23" s="5">
        <v>92</v>
      </c>
      <c r="Q23" s="6">
        <f>Eingabebereich!B100</f>
        <v>0</v>
      </c>
      <c r="R23" s="6">
        <f>Eingabebereich!C100</f>
        <v>0</v>
      </c>
      <c r="S23" s="6">
        <f>Eingabebereich!D100</f>
        <v>0</v>
      </c>
      <c r="T23" s="6">
        <f>Eingabebereich!E100</f>
        <v>0</v>
      </c>
    </row>
    <row r="24" spans="1:20" ht="18.75" customHeight="1">
      <c r="A24" s="3">
        <v>18</v>
      </c>
      <c r="B24" s="6">
        <f>Eingabebereich!B26</f>
        <v>0</v>
      </c>
      <c r="C24" s="6">
        <f>Eingabebereich!C26</f>
        <v>0</v>
      </c>
      <c r="D24" s="6">
        <f>Eingabebereich!D26</f>
        <v>0</v>
      </c>
      <c r="E24" s="7">
        <f>Eingabebereich!E26</f>
        <v>0</v>
      </c>
      <c r="F24" s="3">
        <v>43</v>
      </c>
      <c r="G24" s="6">
        <f>Eingabebereich!B51</f>
        <v>0</v>
      </c>
      <c r="H24" s="6">
        <f>Eingabebereich!C51</f>
        <v>0</v>
      </c>
      <c r="I24" s="6">
        <f>Eingabebereich!D51</f>
        <v>0</v>
      </c>
      <c r="J24" s="6">
        <f>Eingabebereich!E51</f>
        <v>0</v>
      </c>
      <c r="K24" s="3">
        <v>68</v>
      </c>
      <c r="L24" s="6">
        <f>Eingabebereich!B76</f>
        <v>0</v>
      </c>
      <c r="M24" s="6">
        <f>Eingabebereich!C76</f>
        <v>0</v>
      </c>
      <c r="N24" s="6">
        <f>Eingabebereich!D76</f>
        <v>0</v>
      </c>
      <c r="O24" s="6">
        <f>Eingabebereich!E76</f>
        <v>0</v>
      </c>
      <c r="P24" s="5">
        <v>93</v>
      </c>
      <c r="Q24" s="6">
        <f>Eingabebereich!B101</f>
        <v>0</v>
      </c>
      <c r="R24" s="6">
        <f>Eingabebereich!C101</f>
        <v>0</v>
      </c>
      <c r="S24" s="6">
        <f>Eingabebereich!D101</f>
        <v>0</v>
      </c>
      <c r="T24" s="6">
        <f>Eingabebereich!E101</f>
        <v>0</v>
      </c>
    </row>
    <row r="25" spans="1:20" ht="18.75" customHeight="1">
      <c r="A25" s="3">
        <v>19</v>
      </c>
      <c r="B25" s="6">
        <f>Eingabebereich!B27</f>
        <v>0</v>
      </c>
      <c r="C25" s="6">
        <f>Eingabebereich!C27</f>
        <v>0</v>
      </c>
      <c r="D25" s="6">
        <f>Eingabebereich!D27</f>
        <v>0</v>
      </c>
      <c r="E25" s="7">
        <f>Eingabebereich!E27</f>
        <v>0</v>
      </c>
      <c r="F25" s="3">
        <v>44</v>
      </c>
      <c r="G25" s="6">
        <f>Eingabebereich!B52</f>
        <v>0</v>
      </c>
      <c r="H25" s="6">
        <f>Eingabebereich!C52</f>
        <v>0</v>
      </c>
      <c r="I25" s="6">
        <f>Eingabebereich!D52</f>
        <v>0</v>
      </c>
      <c r="J25" s="6">
        <f>Eingabebereich!E52</f>
        <v>0</v>
      </c>
      <c r="K25" s="3">
        <v>69</v>
      </c>
      <c r="L25" s="6">
        <f>Eingabebereich!B77</f>
        <v>0</v>
      </c>
      <c r="M25" s="6">
        <f>Eingabebereich!C77</f>
        <v>0</v>
      </c>
      <c r="N25" s="6">
        <f>Eingabebereich!D77</f>
        <v>0</v>
      </c>
      <c r="O25" s="6">
        <f>Eingabebereich!E77</f>
        <v>0</v>
      </c>
      <c r="P25" s="5">
        <v>94</v>
      </c>
      <c r="Q25" s="6">
        <f>Eingabebereich!B102</f>
        <v>0</v>
      </c>
      <c r="R25" s="6">
        <f>Eingabebereich!C102</f>
        <v>0</v>
      </c>
      <c r="S25" s="6">
        <f>Eingabebereich!D102</f>
        <v>0</v>
      </c>
      <c r="T25" s="6">
        <f>Eingabebereich!E102</f>
        <v>0</v>
      </c>
    </row>
    <row r="26" spans="1:20" ht="18.75" customHeight="1">
      <c r="A26" s="3">
        <v>20</v>
      </c>
      <c r="B26" s="6">
        <f>Eingabebereich!B28</f>
        <v>0</v>
      </c>
      <c r="C26" s="6">
        <f>Eingabebereich!C28</f>
        <v>0</v>
      </c>
      <c r="D26" s="6">
        <f>Eingabebereich!D28</f>
        <v>0</v>
      </c>
      <c r="E26" s="7">
        <f>Eingabebereich!E28</f>
        <v>0</v>
      </c>
      <c r="F26" s="3">
        <v>45</v>
      </c>
      <c r="G26" s="6">
        <f>Eingabebereich!B53</f>
        <v>0</v>
      </c>
      <c r="H26" s="6">
        <f>Eingabebereich!C53</f>
        <v>0</v>
      </c>
      <c r="I26" s="6">
        <f>Eingabebereich!D53</f>
        <v>0</v>
      </c>
      <c r="J26" s="6">
        <f>Eingabebereich!E53</f>
        <v>0</v>
      </c>
      <c r="K26" s="3">
        <v>70</v>
      </c>
      <c r="L26" s="6">
        <f>Eingabebereich!B78</f>
        <v>0</v>
      </c>
      <c r="M26" s="6">
        <f>Eingabebereich!C78</f>
        <v>0</v>
      </c>
      <c r="N26" s="6">
        <f>Eingabebereich!D78</f>
        <v>0</v>
      </c>
      <c r="O26" s="6">
        <f>Eingabebereich!E78</f>
        <v>0</v>
      </c>
      <c r="P26" s="5">
        <v>95</v>
      </c>
      <c r="Q26" s="6">
        <f>Eingabebereich!B103</f>
        <v>0</v>
      </c>
      <c r="R26" s="6">
        <f>Eingabebereich!C103</f>
        <v>0</v>
      </c>
      <c r="S26" s="6">
        <f>Eingabebereich!D103</f>
        <v>0</v>
      </c>
      <c r="T26" s="6">
        <f>Eingabebereich!E103</f>
        <v>0</v>
      </c>
    </row>
    <row r="27" spans="1:20" ht="18.75" customHeight="1">
      <c r="A27" s="3">
        <v>21</v>
      </c>
      <c r="B27" s="6">
        <f>Eingabebereich!B29</f>
        <v>0</v>
      </c>
      <c r="C27" s="6">
        <f>Eingabebereich!C29</f>
        <v>0</v>
      </c>
      <c r="D27" s="6">
        <f>Eingabebereich!D29</f>
        <v>0</v>
      </c>
      <c r="E27" s="7">
        <f>Eingabebereich!E29</f>
        <v>0</v>
      </c>
      <c r="F27" s="3">
        <v>46</v>
      </c>
      <c r="G27" s="6">
        <f>Eingabebereich!B54</f>
        <v>0</v>
      </c>
      <c r="H27" s="6">
        <f>Eingabebereich!C54</f>
        <v>0</v>
      </c>
      <c r="I27" s="6">
        <f>Eingabebereich!D54</f>
        <v>0</v>
      </c>
      <c r="J27" s="6">
        <f>Eingabebereich!E54</f>
        <v>0</v>
      </c>
      <c r="K27" s="3">
        <v>71</v>
      </c>
      <c r="L27" s="6">
        <f>Eingabebereich!B79</f>
        <v>0</v>
      </c>
      <c r="M27" s="6">
        <f>Eingabebereich!C79</f>
        <v>0</v>
      </c>
      <c r="N27" s="6">
        <f>Eingabebereich!D79</f>
        <v>0</v>
      </c>
      <c r="O27" s="6">
        <f>Eingabebereich!E79</f>
        <v>0</v>
      </c>
      <c r="P27" s="5">
        <v>96</v>
      </c>
      <c r="Q27" s="6">
        <f>Eingabebereich!B104</f>
        <v>0</v>
      </c>
      <c r="R27" s="6">
        <f>Eingabebereich!C104</f>
        <v>0</v>
      </c>
      <c r="S27" s="6">
        <f>Eingabebereich!D104</f>
        <v>0</v>
      </c>
      <c r="T27" s="6">
        <f>Eingabebereich!E104</f>
        <v>0</v>
      </c>
    </row>
    <row r="28" spans="1:20" ht="18.75" customHeight="1">
      <c r="A28" s="3">
        <v>22</v>
      </c>
      <c r="B28" s="6">
        <f>Eingabebereich!B30</f>
        <v>0</v>
      </c>
      <c r="C28" s="6">
        <f>Eingabebereich!C30</f>
        <v>0</v>
      </c>
      <c r="D28" s="6">
        <f>Eingabebereich!D30</f>
        <v>0</v>
      </c>
      <c r="E28" s="7">
        <f>Eingabebereich!E30</f>
        <v>0</v>
      </c>
      <c r="F28" s="3">
        <v>47</v>
      </c>
      <c r="G28" s="6">
        <f>Eingabebereich!B55</f>
        <v>0</v>
      </c>
      <c r="H28" s="6">
        <f>Eingabebereich!C55</f>
        <v>0</v>
      </c>
      <c r="I28" s="6">
        <f>Eingabebereich!D55</f>
        <v>0</v>
      </c>
      <c r="J28" s="6">
        <f>Eingabebereich!E55</f>
        <v>0</v>
      </c>
      <c r="K28" s="3">
        <v>72</v>
      </c>
      <c r="L28" s="6">
        <f>Eingabebereich!B80</f>
        <v>0</v>
      </c>
      <c r="M28" s="6">
        <f>Eingabebereich!C80</f>
        <v>0</v>
      </c>
      <c r="N28" s="6">
        <f>Eingabebereich!D80</f>
        <v>0</v>
      </c>
      <c r="O28" s="6">
        <f>Eingabebereich!E80</f>
        <v>0</v>
      </c>
      <c r="P28" s="3">
        <v>97</v>
      </c>
      <c r="Q28" s="6">
        <f>Eingabebereich!B105</f>
        <v>0</v>
      </c>
      <c r="R28" s="6">
        <f>Eingabebereich!C105</f>
        <v>0</v>
      </c>
      <c r="S28" s="6">
        <f>Eingabebereich!D105</f>
        <v>0</v>
      </c>
      <c r="T28" s="6">
        <f>Eingabebereich!E105</f>
        <v>0</v>
      </c>
    </row>
    <row r="29" spans="1:20" ht="18.75" customHeight="1">
      <c r="A29" s="3">
        <v>23</v>
      </c>
      <c r="B29" s="6">
        <f>Eingabebereich!B31</f>
        <v>0</v>
      </c>
      <c r="C29" s="6">
        <f>Eingabebereich!C31</f>
        <v>0</v>
      </c>
      <c r="D29" s="6">
        <f>Eingabebereich!D31</f>
        <v>0</v>
      </c>
      <c r="E29" s="7">
        <f>Eingabebereich!E31</f>
        <v>0</v>
      </c>
      <c r="F29" s="3">
        <v>48</v>
      </c>
      <c r="G29" s="6">
        <f>Eingabebereich!B56</f>
        <v>0</v>
      </c>
      <c r="H29" s="6">
        <f>Eingabebereich!C56</f>
        <v>0</v>
      </c>
      <c r="I29" s="6">
        <f>Eingabebereich!D56</f>
        <v>0</v>
      </c>
      <c r="J29" s="6">
        <f>Eingabebereich!E56</f>
        <v>0</v>
      </c>
      <c r="K29" s="3">
        <v>73</v>
      </c>
      <c r="L29" s="6">
        <f>Eingabebereich!B81</f>
        <v>0</v>
      </c>
      <c r="M29" s="6">
        <f>Eingabebereich!C81</f>
        <v>0</v>
      </c>
      <c r="N29" s="6">
        <f>Eingabebereich!D81</f>
        <v>0</v>
      </c>
      <c r="O29" s="6">
        <f>Eingabebereich!E81</f>
        <v>0</v>
      </c>
      <c r="P29" s="3">
        <v>98</v>
      </c>
      <c r="Q29" s="6">
        <f>Eingabebereich!B106</f>
        <v>0</v>
      </c>
      <c r="R29" s="6">
        <f>Eingabebereich!C106</f>
        <v>0</v>
      </c>
      <c r="S29" s="6">
        <f>Eingabebereich!D106</f>
        <v>0</v>
      </c>
      <c r="T29" s="6">
        <f>Eingabebereich!E106</f>
        <v>0</v>
      </c>
    </row>
    <row r="30" spans="1:20" ht="18.75" customHeight="1">
      <c r="A30" s="3">
        <v>24</v>
      </c>
      <c r="B30" s="6">
        <f>Eingabebereich!B32</f>
        <v>0</v>
      </c>
      <c r="C30" s="6">
        <f>Eingabebereich!C32</f>
        <v>0</v>
      </c>
      <c r="D30" s="6">
        <f>Eingabebereich!D32</f>
        <v>0</v>
      </c>
      <c r="E30" s="7">
        <f>Eingabebereich!E32</f>
        <v>0</v>
      </c>
      <c r="F30" s="3">
        <v>49</v>
      </c>
      <c r="G30" s="6">
        <f>Eingabebereich!B57</f>
        <v>0</v>
      </c>
      <c r="H30" s="6">
        <f>Eingabebereich!C57</f>
        <v>0</v>
      </c>
      <c r="I30" s="6">
        <f>Eingabebereich!D57</f>
        <v>0</v>
      </c>
      <c r="J30" s="6">
        <f>Eingabebereich!E57</f>
        <v>0</v>
      </c>
      <c r="K30" s="3">
        <v>74</v>
      </c>
      <c r="L30" s="6">
        <f>Eingabebereich!B82</f>
        <v>0</v>
      </c>
      <c r="M30" s="6">
        <f>Eingabebereich!C82</f>
        <v>0</v>
      </c>
      <c r="N30" s="6">
        <f>Eingabebereich!D82</f>
        <v>0</v>
      </c>
      <c r="O30" s="6">
        <f>Eingabebereich!E82</f>
        <v>0</v>
      </c>
      <c r="P30" s="3">
        <v>99</v>
      </c>
      <c r="Q30" s="6">
        <f>Eingabebereich!B107</f>
        <v>0</v>
      </c>
      <c r="R30" s="6">
        <f>Eingabebereich!C107</f>
        <v>0</v>
      </c>
      <c r="S30" s="6">
        <f>Eingabebereich!D107</f>
        <v>0</v>
      </c>
      <c r="T30" s="6">
        <f>Eingabebereich!E107</f>
        <v>0</v>
      </c>
    </row>
    <row r="31" spans="1:20" ht="18.75" customHeight="1" thickBot="1">
      <c r="A31" s="4">
        <v>25</v>
      </c>
      <c r="B31" s="6">
        <f>Eingabebereich!B33</f>
        <v>0</v>
      </c>
      <c r="C31" s="6">
        <f>Eingabebereich!C33</f>
        <v>0</v>
      </c>
      <c r="D31" s="6">
        <f>Eingabebereich!D33</f>
        <v>0</v>
      </c>
      <c r="E31" s="7">
        <f>Eingabebereich!E33</f>
        <v>0</v>
      </c>
      <c r="F31" s="4">
        <v>50</v>
      </c>
      <c r="G31" s="6">
        <f>Eingabebereich!B58</f>
        <v>0</v>
      </c>
      <c r="H31" s="6">
        <f>Eingabebereich!C58</f>
        <v>0</v>
      </c>
      <c r="I31" s="6">
        <f>Eingabebereich!D58</f>
        <v>0</v>
      </c>
      <c r="J31" s="6">
        <f>Eingabebereich!E58</f>
        <v>0</v>
      </c>
      <c r="K31" s="4">
        <v>75</v>
      </c>
      <c r="L31" s="6">
        <f>Eingabebereich!B83</f>
        <v>0</v>
      </c>
      <c r="M31" s="6">
        <f>Eingabebereich!C83</f>
        <v>0</v>
      </c>
      <c r="N31" s="6">
        <f>Eingabebereich!D83</f>
        <v>0</v>
      </c>
      <c r="O31" s="6">
        <f>Eingabebereich!E83</f>
        <v>0</v>
      </c>
      <c r="P31" s="4">
        <v>100</v>
      </c>
      <c r="Q31" s="6">
        <f>Eingabebereich!B108</f>
        <v>0</v>
      </c>
      <c r="R31" s="6">
        <f>Eingabebereich!C108</f>
        <v>0</v>
      </c>
      <c r="S31" s="6">
        <f>Eingabebereich!D108</f>
        <v>0</v>
      </c>
      <c r="T31" s="6">
        <f>Eingabebereich!E108</f>
        <v>0</v>
      </c>
    </row>
  </sheetData>
  <sheetProtection password="DD27" sheet="1" objects="1" scenarios="1" selectLockedCells="1" selectUnlockedCells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22">
      <selection activeCell="K9" sqref="K9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1.57421875" style="0" customWidth="1"/>
    <col min="6" max="7" width="10.28125" style="0" customWidth="1"/>
    <col min="8" max="8" width="14.28125" style="0" customWidth="1"/>
    <col min="9" max="9" width="6.00390625" style="0" customWidth="1"/>
  </cols>
  <sheetData>
    <row r="1" spans="1:9" ht="19.5" customHeight="1">
      <c r="A1" s="56">
        <f>Artikelliste!$E$1</f>
        <v>0</v>
      </c>
      <c r="B1" s="57"/>
      <c r="C1" s="60" t="s">
        <v>22</v>
      </c>
      <c r="D1" s="61"/>
      <c r="F1" s="56">
        <f>Artikelliste!$E$1</f>
        <v>0</v>
      </c>
      <c r="G1" s="57"/>
      <c r="H1" s="60" t="s">
        <v>23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64">
        <f>Artikelliste!B7</f>
        <v>0</v>
      </c>
      <c r="B3" s="65"/>
      <c r="C3" s="65"/>
      <c r="D3" s="66"/>
      <c r="F3" s="50">
        <f>Artikelliste!$B8</f>
        <v>0</v>
      </c>
      <c r="G3" s="51"/>
      <c r="H3" s="51"/>
      <c r="I3" s="52"/>
    </row>
    <row r="4" spans="1:9" ht="19.5" customHeight="1">
      <c r="A4" s="67">
        <f>Artikelliste!C7</f>
        <v>0</v>
      </c>
      <c r="B4" s="68"/>
      <c r="C4" s="68"/>
      <c r="D4" s="69"/>
      <c r="F4" s="50">
        <f>Artikelliste!C8</f>
        <v>0</v>
      </c>
      <c r="G4" s="51"/>
      <c r="H4" s="51"/>
      <c r="I4" s="52"/>
    </row>
    <row r="5" spans="1:9" ht="19.5" customHeight="1">
      <c r="A5" s="13"/>
      <c r="B5" s="23" t="s">
        <v>9</v>
      </c>
      <c r="C5" s="22">
        <f>Artikelliste!D7</f>
        <v>0</v>
      </c>
      <c r="D5" s="14"/>
      <c r="F5" s="13"/>
      <c r="G5" s="23" t="s">
        <v>9</v>
      </c>
      <c r="H5" s="22">
        <f>Artikelliste!D8</f>
        <v>0</v>
      </c>
      <c r="I5" s="14"/>
    </row>
    <row r="6" spans="1:9" ht="19.5" customHeight="1" thickBot="1">
      <c r="A6" s="15"/>
      <c r="B6" s="24" t="s">
        <v>8</v>
      </c>
      <c r="C6" s="17">
        <f>Artikelliste!E7</f>
        <v>0</v>
      </c>
      <c r="D6" s="11"/>
      <c r="F6" s="15"/>
      <c r="G6" s="24" t="s">
        <v>8</v>
      </c>
      <c r="H6" s="17">
        <f>Artikelliste!E8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24</v>
      </c>
      <c r="D8" s="61"/>
      <c r="F8" s="56">
        <f>Artikelliste!$E$1</f>
        <v>0</v>
      </c>
      <c r="G8" s="57"/>
      <c r="H8" s="60" t="s">
        <v>118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0">
        <f>Artikelliste!$B9</f>
        <v>0</v>
      </c>
      <c r="B10" s="51"/>
      <c r="C10" s="51"/>
      <c r="D10" s="52"/>
      <c r="F10" s="53">
        <f>Artikelliste!B10</f>
        <v>0</v>
      </c>
      <c r="G10" s="54"/>
      <c r="H10" s="54"/>
      <c r="I10" s="55"/>
    </row>
    <row r="11" spans="1:9" ht="19.5" customHeight="1">
      <c r="A11" s="50">
        <f>Artikelliste!C9</f>
        <v>0</v>
      </c>
      <c r="B11" s="51"/>
      <c r="C11" s="51"/>
      <c r="D11" s="52"/>
      <c r="F11" s="53">
        <f>Artikelliste!C10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Artikelliste!D9</f>
        <v>0</v>
      </c>
      <c r="D12" s="14"/>
      <c r="F12" s="13"/>
      <c r="G12" s="16" t="s">
        <v>9</v>
      </c>
      <c r="H12" s="12">
        <f>Artikelliste!D10</f>
        <v>0</v>
      </c>
      <c r="I12" s="14"/>
    </row>
    <row r="13" spans="1:9" ht="19.5" customHeight="1" thickBot="1">
      <c r="A13" s="15"/>
      <c r="B13" s="18" t="s">
        <v>8</v>
      </c>
      <c r="C13" s="17">
        <f>Artikelliste!E9</f>
        <v>0</v>
      </c>
      <c r="D13" s="11"/>
      <c r="F13" s="15"/>
      <c r="G13" s="18" t="s">
        <v>8</v>
      </c>
      <c r="H13" s="17">
        <f>Artikelliste!E10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25</v>
      </c>
      <c r="D15" s="61"/>
      <c r="F15" s="56">
        <f>Artikelliste!$E$1</f>
        <v>0</v>
      </c>
      <c r="G15" s="57"/>
      <c r="H15" s="60" t="s">
        <v>26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Artikelliste!B11</f>
        <v>0</v>
      </c>
      <c r="B17" s="54"/>
      <c r="C17" s="54"/>
      <c r="D17" s="55"/>
      <c r="F17" s="53">
        <f>Artikelliste!B12</f>
        <v>0</v>
      </c>
      <c r="G17" s="54"/>
      <c r="H17" s="54"/>
      <c r="I17" s="55"/>
    </row>
    <row r="18" spans="1:9" ht="19.5" customHeight="1">
      <c r="A18" s="53">
        <f>Artikelliste!C11</f>
        <v>0</v>
      </c>
      <c r="B18" s="54"/>
      <c r="C18" s="54"/>
      <c r="D18" s="55"/>
      <c r="F18" s="53">
        <f>Artikelliste!C12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Artikelliste!D11</f>
        <v>0</v>
      </c>
      <c r="D19" s="14"/>
      <c r="F19" s="13"/>
      <c r="G19" s="16" t="s">
        <v>9</v>
      </c>
      <c r="H19" s="12">
        <f>Artikelliste!D12</f>
        <v>0</v>
      </c>
      <c r="I19" s="14"/>
    </row>
    <row r="20" spans="1:9" ht="19.5" customHeight="1" thickBot="1">
      <c r="A20" s="15"/>
      <c r="B20" s="18" t="s">
        <v>8</v>
      </c>
      <c r="C20" s="17">
        <f>Artikelliste!E11</f>
        <v>0</v>
      </c>
      <c r="D20" s="11"/>
      <c r="F20" s="15"/>
      <c r="G20" s="18" t="s">
        <v>8</v>
      </c>
      <c r="H20" s="17">
        <f>Artikelliste!E12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27</v>
      </c>
      <c r="D22" s="61"/>
      <c r="F22" s="56">
        <f>Artikelliste!$E$1</f>
        <v>0</v>
      </c>
      <c r="G22" s="57"/>
      <c r="H22" s="60" t="s">
        <v>28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Artikelliste!B13</f>
        <v>0</v>
      </c>
      <c r="B24" s="54"/>
      <c r="C24" s="54"/>
      <c r="D24" s="55"/>
      <c r="F24" s="53">
        <f>Artikelliste!B14</f>
        <v>0</v>
      </c>
      <c r="G24" s="54"/>
      <c r="H24" s="54"/>
      <c r="I24" s="55"/>
    </row>
    <row r="25" spans="1:9" ht="19.5" customHeight="1">
      <c r="A25" s="53">
        <f>Artikelliste!C13</f>
        <v>0</v>
      </c>
      <c r="B25" s="54"/>
      <c r="C25" s="54"/>
      <c r="D25" s="55"/>
      <c r="F25" s="53">
        <f>Artikelliste!C14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Artikelliste!D13</f>
        <v>0</v>
      </c>
      <c r="D26" s="14"/>
      <c r="F26" s="13"/>
      <c r="G26" s="16" t="s">
        <v>9</v>
      </c>
      <c r="H26" s="12">
        <f>Artikelliste!D14</f>
        <v>0</v>
      </c>
      <c r="I26" s="14"/>
    </row>
    <row r="27" spans="1:9" ht="19.5" customHeight="1" thickBot="1">
      <c r="A27" s="15"/>
      <c r="B27" s="18" t="s">
        <v>8</v>
      </c>
      <c r="C27" s="17">
        <f>Artikelliste!E13</f>
        <v>0</v>
      </c>
      <c r="D27" s="11"/>
      <c r="F27" s="15"/>
      <c r="G27" s="18" t="s">
        <v>8</v>
      </c>
      <c r="H27" s="17">
        <f>Artikelliste!E14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29</v>
      </c>
      <c r="D29" s="61"/>
      <c r="F29" s="56">
        <f>Artikelliste!$E$1</f>
        <v>0</v>
      </c>
      <c r="G29" s="57"/>
      <c r="H29" s="60" t="s">
        <v>30</v>
      </c>
      <c r="I29" s="61"/>
    </row>
    <row r="30" spans="1:19" ht="19.5" customHeight="1">
      <c r="A30" s="58"/>
      <c r="B30" s="59"/>
      <c r="C30" s="62"/>
      <c r="D30" s="63"/>
      <c r="F30" s="58"/>
      <c r="G30" s="59"/>
      <c r="H30" s="62"/>
      <c r="I30" s="63"/>
      <c r="N30" s="20"/>
      <c r="O30" s="20"/>
      <c r="P30" s="20"/>
      <c r="Q30" s="20"/>
      <c r="R30" s="20"/>
      <c r="S30" s="20"/>
    </row>
    <row r="31" spans="1:9" ht="19.5" customHeight="1">
      <c r="A31" s="53">
        <f>Artikelliste!B15</f>
        <v>0</v>
      </c>
      <c r="B31" s="54"/>
      <c r="C31" s="54"/>
      <c r="D31" s="55"/>
      <c r="F31" s="53">
        <f>Artikelliste!B16</f>
        <v>0</v>
      </c>
      <c r="G31" s="54"/>
      <c r="H31" s="54"/>
      <c r="I31" s="55"/>
    </row>
    <row r="32" spans="1:9" ht="19.5" customHeight="1">
      <c r="A32" s="53">
        <f>Artikelliste!C15</f>
        <v>0</v>
      </c>
      <c r="B32" s="54"/>
      <c r="C32" s="54"/>
      <c r="D32" s="55"/>
      <c r="F32" s="53">
        <f>Artikelliste!C16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Artikelliste!D15</f>
        <v>0</v>
      </c>
      <c r="D33" s="14"/>
      <c r="F33" s="13"/>
      <c r="G33" s="16" t="s">
        <v>9</v>
      </c>
      <c r="H33" s="12">
        <f>Artikelliste!D16</f>
        <v>0</v>
      </c>
      <c r="I33" s="14"/>
    </row>
    <row r="34" spans="1:9" ht="19.5" customHeight="1" thickBot="1">
      <c r="A34" s="15"/>
      <c r="B34" s="18" t="s">
        <v>8</v>
      </c>
      <c r="C34" s="17">
        <f>Artikelliste!E15</f>
        <v>0</v>
      </c>
      <c r="D34" s="11"/>
      <c r="F34" s="15"/>
      <c r="G34" s="18" t="s">
        <v>8</v>
      </c>
      <c r="H34" s="17">
        <f>Artikelliste!E16</f>
        <v>0</v>
      </c>
      <c r="I34" s="11"/>
    </row>
    <row r="35" ht="19.5" customHeight="1"/>
    <row r="36" ht="19.5" customHeight="1"/>
    <row r="37" ht="19.5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 password="DD27" sheet="1" objects="1" scenarios="1" selectLockedCells="1" selectUnlockedCells="1"/>
  <mergeCells count="40">
    <mergeCell ref="F32:I32"/>
    <mergeCell ref="A32:D32"/>
    <mergeCell ref="A29:B30"/>
    <mergeCell ref="C29:D30"/>
    <mergeCell ref="F29:G30"/>
    <mergeCell ref="H29:I30"/>
    <mergeCell ref="A31:D31"/>
    <mergeCell ref="F31:I31"/>
    <mergeCell ref="A22:B23"/>
    <mergeCell ref="C22:D23"/>
    <mergeCell ref="F22:G23"/>
    <mergeCell ref="H22:I23"/>
    <mergeCell ref="F25:I25"/>
    <mergeCell ref="A25:D25"/>
    <mergeCell ref="A15:B16"/>
    <mergeCell ref="C15:D16"/>
    <mergeCell ref="F15:G16"/>
    <mergeCell ref="F1:G2"/>
    <mergeCell ref="H1:I2"/>
    <mergeCell ref="H15:I16"/>
    <mergeCell ref="A8:B9"/>
    <mergeCell ref="C8:D9"/>
    <mergeCell ref="F8:G9"/>
    <mergeCell ref="H8:I9"/>
    <mergeCell ref="A1:B2"/>
    <mergeCell ref="C1:D2"/>
    <mergeCell ref="A3:D3"/>
    <mergeCell ref="A4:D4"/>
    <mergeCell ref="F3:I3"/>
    <mergeCell ref="F4:I4"/>
    <mergeCell ref="A10:D10"/>
    <mergeCell ref="F10:I10"/>
    <mergeCell ref="A17:D17"/>
    <mergeCell ref="F17:I17"/>
    <mergeCell ref="A24:D24"/>
    <mergeCell ref="F24:I24"/>
    <mergeCell ref="A18:D18"/>
    <mergeCell ref="F18:I18"/>
    <mergeCell ref="F11:I11"/>
    <mergeCell ref="A11:D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H29" sqref="H29:I30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1.8515625" style="0" customWidth="1"/>
    <col min="6" max="7" width="10.28125" style="0" customWidth="1"/>
    <col min="8" max="8" width="14.28125" style="0" customWidth="1"/>
    <col min="9" max="9" width="6.00390625" style="0" customWidth="1"/>
  </cols>
  <sheetData>
    <row r="1" spans="1:9" ht="19.5" customHeight="1">
      <c r="A1" s="56">
        <f>Artikelliste!$E$1</f>
        <v>0</v>
      </c>
      <c r="B1" s="57"/>
      <c r="C1" s="60" t="s">
        <v>31</v>
      </c>
      <c r="D1" s="61"/>
      <c r="F1" s="56">
        <f>Artikelliste!$E$1</f>
        <v>0</v>
      </c>
      <c r="G1" s="57"/>
      <c r="H1" s="60" t="s">
        <v>32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Artikelliste!B17</f>
        <v>0</v>
      </c>
      <c r="B3" s="54"/>
      <c r="C3" s="54"/>
      <c r="D3" s="55"/>
      <c r="F3" s="53">
        <f>Artikelliste!B18</f>
        <v>0</v>
      </c>
      <c r="G3" s="54"/>
      <c r="H3" s="54"/>
      <c r="I3" s="55"/>
    </row>
    <row r="4" spans="1:9" ht="19.5" customHeight="1">
      <c r="A4" s="53">
        <f>Artikelliste!C17</f>
        <v>0</v>
      </c>
      <c r="B4" s="54"/>
      <c r="C4" s="54"/>
      <c r="D4" s="55"/>
      <c r="F4" s="53">
        <f>Artikelliste!C18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Artikelliste!D17</f>
        <v>0</v>
      </c>
      <c r="D5" s="14"/>
      <c r="F5" s="13"/>
      <c r="G5" s="16" t="s">
        <v>9</v>
      </c>
      <c r="H5" s="12">
        <f>Artikelliste!D18</f>
        <v>0</v>
      </c>
      <c r="I5" s="14"/>
    </row>
    <row r="6" spans="1:9" ht="19.5" customHeight="1" thickBot="1">
      <c r="A6" s="15"/>
      <c r="B6" s="18" t="s">
        <v>8</v>
      </c>
      <c r="C6" s="17">
        <f>Artikelliste!E17</f>
        <v>0</v>
      </c>
      <c r="D6" s="11"/>
      <c r="F6" s="15"/>
      <c r="G6" s="18" t="s">
        <v>8</v>
      </c>
      <c r="H6" s="17">
        <f>Artikelliste!E18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33</v>
      </c>
      <c r="D8" s="61"/>
      <c r="F8" s="56">
        <f>Artikelliste!$E$1</f>
        <v>0</v>
      </c>
      <c r="G8" s="57"/>
      <c r="H8" s="60" t="s">
        <v>34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Artikelliste!B19</f>
        <v>0</v>
      </c>
      <c r="B10" s="54"/>
      <c r="C10" s="54"/>
      <c r="D10" s="55"/>
      <c r="F10" s="53">
        <f>Artikelliste!B20</f>
        <v>0</v>
      </c>
      <c r="G10" s="54"/>
      <c r="H10" s="54"/>
      <c r="I10" s="55"/>
    </row>
    <row r="11" spans="1:9" ht="19.5" customHeight="1">
      <c r="A11" s="53">
        <f>Artikelliste!C19</f>
        <v>0</v>
      </c>
      <c r="B11" s="54"/>
      <c r="C11" s="54"/>
      <c r="D11" s="55"/>
      <c r="F11" s="53">
        <f>Artikelliste!C20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Artikelliste!D19</f>
        <v>0</v>
      </c>
      <c r="D12" s="14"/>
      <c r="F12" s="13"/>
      <c r="G12" s="16" t="s">
        <v>9</v>
      </c>
      <c r="H12" s="12">
        <f>Artikelliste!D20</f>
        <v>0</v>
      </c>
      <c r="I12" s="14"/>
    </row>
    <row r="13" spans="1:9" ht="19.5" customHeight="1" thickBot="1">
      <c r="A13" s="15"/>
      <c r="B13" s="18" t="s">
        <v>8</v>
      </c>
      <c r="C13" s="17">
        <f>Artikelliste!E19</f>
        <v>0</v>
      </c>
      <c r="D13" s="11"/>
      <c r="F13" s="15"/>
      <c r="G13" s="18" t="s">
        <v>8</v>
      </c>
      <c r="H13" s="17">
        <f>Artikelliste!E20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35</v>
      </c>
      <c r="D15" s="61"/>
      <c r="F15" s="56">
        <f>Artikelliste!$E$1</f>
        <v>0</v>
      </c>
      <c r="G15" s="57"/>
      <c r="H15" s="60" t="s">
        <v>36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Artikelliste!B21</f>
        <v>0</v>
      </c>
      <c r="B17" s="54"/>
      <c r="C17" s="54"/>
      <c r="D17" s="55"/>
      <c r="F17" s="53">
        <f>Artikelliste!B22</f>
        <v>0</v>
      </c>
      <c r="G17" s="54"/>
      <c r="H17" s="54"/>
      <c r="I17" s="55"/>
    </row>
    <row r="18" spans="1:9" ht="19.5" customHeight="1">
      <c r="A18" s="53">
        <f>Artikelliste!C21</f>
        <v>0</v>
      </c>
      <c r="B18" s="54"/>
      <c r="C18" s="54"/>
      <c r="D18" s="55"/>
      <c r="F18" s="53">
        <f>Artikelliste!C22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Artikelliste!D21</f>
        <v>0</v>
      </c>
      <c r="D19" s="14"/>
      <c r="F19" s="13"/>
      <c r="G19" s="16" t="s">
        <v>9</v>
      </c>
      <c r="H19" s="12">
        <f>Artikelliste!D22</f>
        <v>0</v>
      </c>
      <c r="I19" s="14"/>
    </row>
    <row r="20" spans="1:9" ht="19.5" customHeight="1" thickBot="1">
      <c r="A20" s="15"/>
      <c r="B20" s="18" t="s">
        <v>8</v>
      </c>
      <c r="C20" s="17">
        <f>Artikelliste!E21</f>
        <v>0</v>
      </c>
      <c r="D20" s="11"/>
      <c r="F20" s="15"/>
      <c r="G20" s="18" t="s">
        <v>8</v>
      </c>
      <c r="H20" s="17">
        <f>Artikelliste!E22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37</v>
      </c>
      <c r="D22" s="61"/>
      <c r="F22" s="56">
        <f>Artikelliste!$E$1</f>
        <v>0</v>
      </c>
      <c r="G22" s="57"/>
      <c r="H22" s="60" t="s">
        <v>38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Artikelliste!B23</f>
        <v>0</v>
      </c>
      <c r="B24" s="54"/>
      <c r="C24" s="54"/>
      <c r="D24" s="55"/>
      <c r="F24" s="53">
        <f>Artikelliste!B24</f>
        <v>0</v>
      </c>
      <c r="G24" s="54"/>
      <c r="H24" s="54"/>
      <c r="I24" s="55"/>
    </row>
    <row r="25" spans="1:9" ht="19.5" customHeight="1">
      <c r="A25" s="53">
        <f>Artikelliste!C23</f>
        <v>0</v>
      </c>
      <c r="B25" s="54"/>
      <c r="C25" s="54"/>
      <c r="D25" s="55"/>
      <c r="F25" s="53">
        <f>Artikelliste!C24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Artikelliste!D23</f>
        <v>0</v>
      </c>
      <c r="D26" s="14"/>
      <c r="F26" s="13"/>
      <c r="G26" s="16" t="s">
        <v>9</v>
      </c>
      <c r="H26" s="12">
        <f>Artikelliste!D24</f>
        <v>0</v>
      </c>
      <c r="I26" s="14"/>
    </row>
    <row r="27" spans="1:9" ht="19.5" customHeight="1" thickBot="1">
      <c r="A27" s="15"/>
      <c r="B27" s="18" t="s">
        <v>8</v>
      </c>
      <c r="C27" s="17">
        <f>Artikelliste!E23</f>
        <v>0</v>
      </c>
      <c r="D27" s="11"/>
      <c r="F27" s="15"/>
      <c r="G27" s="18" t="s">
        <v>8</v>
      </c>
      <c r="H27" s="17">
        <f>Artikelliste!E24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39</v>
      </c>
      <c r="D29" s="61"/>
      <c r="F29" s="56">
        <f>Artikelliste!$E$1</f>
        <v>0</v>
      </c>
      <c r="G29" s="57"/>
      <c r="H29" s="60" t="s">
        <v>40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Artikelliste!B25</f>
        <v>0</v>
      </c>
      <c r="B31" s="54"/>
      <c r="C31" s="54"/>
      <c r="D31" s="55"/>
      <c r="F31" s="53">
        <f>Artikelliste!B26</f>
        <v>0</v>
      </c>
      <c r="G31" s="54"/>
      <c r="H31" s="54"/>
      <c r="I31" s="55"/>
    </row>
    <row r="32" spans="1:9" ht="19.5" customHeight="1">
      <c r="A32" s="53">
        <f>Artikelliste!C25</f>
        <v>0</v>
      </c>
      <c r="B32" s="54"/>
      <c r="C32" s="54"/>
      <c r="D32" s="55"/>
      <c r="F32" s="53">
        <f>Artikelliste!C26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Artikelliste!D25</f>
        <v>0</v>
      </c>
      <c r="D33" s="14"/>
      <c r="F33" s="13"/>
      <c r="G33" s="16" t="s">
        <v>9</v>
      </c>
      <c r="H33" s="12">
        <f>Artikelliste!D26</f>
        <v>0</v>
      </c>
      <c r="I33" s="14"/>
    </row>
    <row r="34" spans="1:9" ht="19.5" customHeight="1" thickBot="1">
      <c r="A34" s="15"/>
      <c r="B34" s="18" t="s">
        <v>8</v>
      </c>
      <c r="C34" s="17">
        <f>Artikelliste!E25</f>
        <v>0</v>
      </c>
      <c r="D34" s="11"/>
      <c r="F34" s="15"/>
      <c r="G34" s="18" t="s">
        <v>8</v>
      </c>
      <c r="H34" s="17">
        <f>Artikelliste!E26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 password="DD27" sheet="1" objects="1" scenarios="1" selectLockedCells="1" selectUnlockedCells="1"/>
  <mergeCells count="40">
    <mergeCell ref="A29:B30"/>
    <mergeCell ref="C29:D30"/>
    <mergeCell ref="F29:G30"/>
    <mergeCell ref="H29:I30"/>
    <mergeCell ref="A31:D31"/>
    <mergeCell ref="A32:D32"/>
    <mergeCell ref="F31:I31"/>
    <mergeCell ref="F32:I32"/>
    <mergeCell ref="A22:B23"/>
    <mergeCell ref="C22:D23"/>
    <mergeCell ref="F22:G23"/>
    <mergeCell ref="H22:I23"/>
    <mergeCell ref="A24:D24"/>
    <mergeCell ref="A25:D25"/>
    <mergeCell ref="F24:I24"/>
    <mergeCell ref="F25:I25"/>
    <mergeCell ref="A15:B16"/>
    <mergeCell ref="C15:D16"/>
    <mergeCell ref="F15:G16"/>
    <mergeCell ref="H15:I16"/>
    <mergeCell ref="A17:D17"/>
    <mergeCell ref="A18:D18"/>
    <mergeCell ref="F17:I17"/>
    <mergeCell ref="F18:I18"/>
    <mergeCell ref="A8:B9"/>
    <mergeCell ref="C8:D9"/>
    <mergeCell ref="F8:G9"/>
    <mergeCell ref="H8:I9"/>
    <mergeCell ref="A10:D10"/>
    <mergeCell ref="A11:D11"/>
    <mergeCell ref="F10:I10"/>
    <mergeCell ref="F11:I11"/>
    <mergeCell ref="A1:B2"/>
    <mergeCell ref="C1:D2"/>
    <mergeCell ref="F1:G2"/>
    <mergeCell ref="H1:I2"/>
    <mergeCell ref="A3:D3"/>
    <mergeCell ref="A4:D4"/>
    <mergeCell ref="F3:I3"/>
    <mergeCell ref="F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4">
      <selection activeCell="K2" sqref="K2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2.00390625" style="0" customWidth="1"/>
    <col min="6" max="7" width="10.28125" style="0" customWidth="1"/>
    <col min="8" max="8" width="14.28125" style="0" customWidth="1"/>
    <col min="9" max="9" width="6.00390625" style="0" customWidth="1"/>
  </cols>
  <sheetData>
    <row r="1" spans="1:9" ht="19.5" customHeight="1">
      <c r="A1" s="56">
        <f>Artikelliste!$E$1</f>
        <v>0</v>
      </c>
      <c r="B1" s="57"/>
      <c r="C1" s="60" t="s">
        <v>119</v>
      </c>
      <c r="D1" s="61"/>
      <c r="F1" s="56">
        <f>Artikelliste!$E$1</f>
        <v>0</v>
      </c>
      <c r="G1" s="57"/>
      <c r="H1" s="60" t="s">
        <v>120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Artikelliste!B27</f>
        <v>0</v>
      </c>
      <c r="B3" s="54"/>
      <c r="C3" s="54"/>
      <c r="D3" s="55"/>
      <c r="F3" s="53">
        <f>Artikelliste!B28</f>
        <v>0</v>
      </c>
      <c r="G3" s="54"/>
      <c r="H3" s="54"/>
      <c r="I3" s="55"/>
    </row>
    <row r="4" spans="1:9" ht="19.5" customHeight="1">
      <c r="A4" s="53">
        <f>Artikelliste!C27</f>
        <v>0</v>
      </c>
      <c r="B4" s="54"/>
      <c r="C4" s="54"/>
      <c r="D4" s="55"/>
      <c r="F4" s="53">
        <f>Artikelliste!C28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Artikelliste!D27</f>
        <v>0</v>
      </c>
      <c r="D5" s="14"/>
      <c r="F5" s="13"/>
      <c r="G5" s="16" t="s">
        <v>9</v>
      </c>
      <c r="H5" s="12">
        <f>Artikelliste!D28</f>
        <v>0</v>
      </c>
      <c r="I5" s="14"/>
    </row>
    <row r="6" spans="1:9" ht="19.5" customHeight="1" thickBot="1">
      <c r="A6" s="15"/>
      <c r="B6" s="18" t="s">
        <v>8</v>
      </c>
      <c r="C6" s="17">
        <f>Artikelliste!E27</f>
        <v>0</v>
      </c>
      <c r="D6" s="11"/>
      <c r="F6" s="15"/>
      <c r="G6" s="18" t="s">
        <v>8</v>
      </c>
      <c r="H6" s="17">
        <f>Artikelliste!E28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41</v>
      </c>
      <c r="D8" s="61"/>
      <c r="F8" s="56">
        <f>Artikelliste!$E$1</f>
        <v>0</v>
      </c>
      <c r="G8" s="57"/>
      <c r="H8" s="60" t="s">
        <v>42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Artikelliste!B29</f>
        <v>0</v>
      </c>
      <c r="B10" s="54"/>
      <c r="C10" s="54"/>
      <c r="D10" s="55"/>
      <c r="F10" s="53">
        <f>Artikelliste!B30</f>
        <v>0</v>
      </c>
      <c r="G10" s="54"/>
      <c r="H10" s="54"/>
      <c r="I10" s="55"/>
    </row>
    <row r="11" spans="1:9" ht="19.5" customHeight="1">
      <c r="A11" s="53">
        <f>Artikelliste!C29</f>
        <v>0</v>
      </c>
      <c r="B11" s="54"/>
      <c r="C11" s="54"/>
      <c r="D11" s="55"/>
      <c r="F11" s="53">
        <f>Artikelliste!C30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Artikelliste!D29</f>
        <v>0</v>
      </c>
      <c r="D12" s="14"/>
      <c r="F12" s="13"/>
      <c r="G12" s="16" t="s">
        <v>9</v>
      </c>
      <c r="H12" s="12">
        <f>Artikelliste!D30</f>
        <v>0</v>
      </c>
      <c r="I12" s="14"/>
    </row>
    <row r="13" spans="1:9" ht="19.5" customHeight="1" thickBot="1">
      <c r="A13" s="15"/>
      <c r="B13" s="18" t="s">
        <v>8</v>
      </c>
      <c r="C13" s="17">
        <f>Artikelliste!E29</f>
        <v>0</v>
      </c>
      <c r="D13" s="11"/>
      <c r="F13" s="15"/>
      <c r="G13" s="18" t="s">
        <v>8</v>
      </c>
      <c r="H13" s="17">
        <f>Artikelliste!E30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43</v>
      </c>
      <c r="D15" s="61"/>
      <c r="F15" s="56">
        <f>Artikelliste!$E$1</f>
        <v>0</v>
      </c>
      <c r="G15" s="57"/>
      <c r="H15" s="60" t="s">
        <v>44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Artikelliste!B31</f>
        <v>0</v>
      </c>
      <c r="B17" s="54"/>
      <c r="C17" s="54"/>
      <c r="D17" s="55"/>
      <c r="F17" s="53">
        <f>Artikelliste!$G7</f>
        <v>0</v>
      </c>
      <c r="G17" s="54"/>
      <c r="H17" s="54"/>
      <c r="I17" s="55"/>
    </row>
    <row r="18" spans="1:9" ht="19.5" customHeight="1">
      <c r="A18" s="53">
        <f>Artikelliste!C31</f>
        <v>0</v>
      </c>
      <c r="B18" s="54"/>
      <c r="C18" s="54"/>
      <c r="D18" s="55"/>
      <c r="F18" s="53">
        <f>Artikelliste!H7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Artikelliste!D31</f>
        <v>0</v>
      </c>
      <c r="D19" s="14"/>
      <c r="F19" s="13"/>
      <c r="G19" s="16" t="s">
        <v>9</v>
      </c>
      <c r="H19" s="12">
        <f>Artikelliste!$I7</f>
        <v>0</v>
      </c>
      <c r="I19" s="14"/>
    </row>
    <row r="20" spans="1:9" ht="19.5" customHeight="1" thickBot="1">
      <c r="A20" s="15"/>
      <c r="B20" s="18" t="s">
        <v>8</v>
      </c>
      <c r="C20" s="17">
        <f>Artikelliste!E31</f>
        <v>0</v>
      </c>
      <c r="D20" s="11"/>
      <c r="F20" s="15"/>
      <c r="G20" s="18" t="s">
        <v>8</v>
      </c>
      <c r="H20" s="17">
        <f>Artikelliste!$J7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45</v>
      </c>
      <c r="D22" s="61"/>
      <c r="F22" s="56">
        <f>Artikelliste!$E$1</f>
        <v>0</v>
      </c>
      <c r="G22" s="57"/>
      <c r="H22" s="60" t="s">
        <v>46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Artikelliste!$G8</f>
        <v>0</v>
      </c>
      <c r="B24" s="54"/>
      <c r="C24" s="54"/>
      <c r="D24" s="55"/>
      <c r="F24" s="53">
        <f>Artikelliste!$G9</f>
        <v>0</v>
      </c>
      <c r="G24" s="54"/>
      <c r="H24" s="54"/>
      <c r="I24" s="55"/>
    </row>
    <row r="25" spans="1:9" ht="19.5" customHeight="1">
      <c r="A25" s="53">
        <f>Artikelliste!H8</f>
        <v>0</v>
      </c>
      <c r="B25" s="54"/>
      <c r="C25" s="54"/>
      <c r="D25" s="55"/>
      <c r="F25" s="53">
        <f>Artikelliste!H9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Artikelliste!$I8</f>
        <v>0</v>
      </c>
      <c r="D26" s="14"/>
      <c r="F26" s="13"/>
      <c r="G26" s="16" t="s">
        <v>9</v>
      </c>
      <c r="H26" s="12">
        <f>Artikelliste!$I9</f>
        <v>0</v>
      </c>
      <c r="I26" s="14"/>
    </row>
    <row r="27" spans="1:9" ht="19.5" customHeight="1" thickBot="1">
      <c r="A27" s="15"/>
      <c r="B27" s="18" t="s">
        <v>8</v>
      </c>
      <c r="C27" s="17">
        <f>Artikelliste!$J8</f>
        <v>0</v>
      </c>
      <c r="D27" s="11"/>
      <c r="F27" s="15"/>
      <c r="G27" s="18" t="s">
        <v>8</v>
      </c>
      <c r="H27" s="17">
        <f>Artikelliste!$J9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47</v>
      </c>
      <c r="D29" s="61"/>
      <c r="F29" s="56">
        <f>Artikelliste!$E$1</f>
        <v>0</v>
      </c>
      <c r="G29" s="57"/>
      <c r="H29" s="60" t="s">
        <v>48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Artikelliste!$G10</f>
        <v>0</v>
      </c>
      <c r="B31" s="54"/>
      <c r="C31" s="54"/>
      <c r="D31" s="55"/>
      <c r="F31" s="53">
        <f>Artikelliste!$G11</f>
        <v>0</v>
      </c>
      <c r="G31" s="54"/>
      <c r="H31" s="54"/>
      <c r="I31" s="55"/>
    </row>
    <row r="32" spans="1:9" ht="19.5" customHeight="1">
      <c r="A32" s="53">
        <f>Artikelliste!H10</f>
        <v>0</v>
      </c>
      <c r="B32" s="54"/>
      <c r="C32" s="54"/>
      <c r="D32" s="55"/>
      <c r="F32" s="53">
        <f>Artikelliste!H11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Artikelliste!$I10</f>
        <v>0</v>
      </c>
      <c r="D33" s="14"/>
      <c r="F33" s="13"/>
      <c r="G33" s="16" t="s">
        <v>9</v>
      </c>
      <c r="H33" s="12">
        <f>Artikelliste!$I11</f>
        <v>0</v>
      </c>
      <c r="I33" s="14"/>
    </row>
    <row r="34" spans="1:9" ht="19.5" customHeight="1" thickBot="1">
      <c r="A34" s="15"/>
      <c r="B34" s="18" t="s">
        <v>8</v>
      </c>
      <c r="C34" s="17">
        <f>Artikelliste!$J10</f>
        <v>0</v>
      </c>
      <c r="D34" s="11"/>
      <c r="F34" s="15"/>
      <c r="G34" s="18" t="s">
        <v>8</v>
      </c>
      <c r="H34" s="17">
        <f>Artikelliste!$J11</f>
        <v>0</v>
      </c>
      <c r="I34" s="11"/>
    </row>
    <row r="35" ht="19.5" customHeight="1"/>
    <row r="36" ht="19.5" customHeight="1"/>
  </sheetData>
  <sheetProtection password="DD27" sheet="1" objects="1" scenarios="1" selectLockedCells="1" selectUnlockedCells="1"/>
  <mergeCells count="40">
    <mergeCell ref="A17:D17"/>
    <mergeCell ref="A18:D18"/>
    <mergeCell ref="A1:B2"/>
    <mergeCell ref="C1:D2"/>
    <mergeCell ref="F1:G2"/>
    <mergeCell ref="H1:I2"/>
    <mergeCell ref="A3:D3"/>
    <mergeCell ref="A15:B16"/>
    <mergeCell ref="C15:D16"/>
    <mergeCell ref="A8:B9"/>
    <mergeCell ref="C8:D9"/>
    <mergeCell ref="A4:D4"/>
    <mergeCell ref="F3:I3"/>
    <mergeCell ref="F4:I4"/>
    <mergeCell ref="A10:D10"/>
    <mergeCell ref="A11:D11"/>
    <mergeCell ref="F10:I10"/>
    <mergeCell ref="F11:I11"/>
    <mergeCell ref="F8:G9"/>
    <mergeCell ref="H8:I9"/>
    <mergeCell ref="H29:I30"/>
    <mergeCell ref="A32:D32"/>
    <mergeCell ref="F32:I32"/>
    <mergeCell ref="F15:G16"/>
    <mergeCell ref="H15:I16"/>
    <mergeCell ref="A22:B23"/>
    <mergeCell ref="C22:D23"/>
    <mergeCell ref="F22:G23"/>
    <mergeCell ref="H22:I23"/>
    <mergeCell ref="F17:I17"/>
    <mergeCell ref="F18:I18"/>
    <mergeCell ref="A24:D24"/>
    <mergeCell ref="A25:D25"/>
    <mergeCell ref="F24:I24"/>
    <mergeCell ref="F25:I25"/>
    <mergeCell ref="A31:D31"/>
    <mergeCell ref="F31:I31"/>
    <mergeCell ref="A29:B30"/>
    <mergeCell ref="C29:D30"/>
    <mergeCell ref="F29:G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28" sqref="K28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2.28125" style="0" customWidth="1"/>
    <col min="6" max="7" width="10.28125" style="0" customWidth="1"/>
    <col min="8" max="8" width="14.28125" style="0" customWidth="1"/>
    <col min="9" max="9" width="6.00390625" style="0" customWidth="1"/>
  </cols>
  <sheetData>
    <row r="1" spans="1:9" ht="19.5" customHeight="1">
      <c r="A1" s="56">
        <f>Artikelliste!$E$1</f>
        <v>0</v>
      </c>
      <c r="B1" s="57"/>
      <c r="C1" s="60" t="s">
        <v>49</v>
      </c>
      <c r="D1" s="61"/>
      <c r="F1" s="56">
        <f>Artikelliste!$E$1</f>
        <v>0</v>
      </c>
      <c r="G1" s="57"/>
      <c r="H1" s="60" t="s">
        <v>50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Artikelliste!$G12</f>
        <v>0</v>
      </c>
      <c r="B3" s="54"/>
      <c r="C3" s="54"/>
      <c r="D3" s="55"/>
      <c r="F3" s="53">
        <f>Artikelliste!$G13</f>
        <v>0</v>
      </c>
      <c r="G3" s="54"/>
      <c r="H3" s="54"/>
      <c r="I3" s="55"/>
    </row>
    <row r="4" spans="1:9" ht="19.5" customHeight="1">
      <c r="A4" s="53">
        <f>Artikelliste!H12</f>
        <v>0</v>
      </c>
      <c r="B4" s="54"/>
      <c r="C4" s="54"/>
      <c r="D4" s="55"/>
      <c r="F4" s="53">
        <f>Artikelliste!H13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Artikelliste!$I12</f>
        <v>0</v>
      </c>
      <c r="D5" s="14"/>
      <c r="F5" s="13"/>
      <c r="G5" s="16" t="s">
        <v>9</v>
      </c>
      <c r="H5" s="12">
        <f>Artikelliste!$I13</f>
        <v>0</v>
      </c>
      <c r="I5" s="14"/>
    </row>
    <row r="6" spans="1:9" ht="19.5" customHeight="1" thickBot="1">
      <c r="A6" s="15"/>
      <c r="B6" s="18" t="s">
        <v>8</v>
      </c>
      <c r="C6" s="17">
        <f>Artikelliste!$J12</f>
        <v>0</v>
      </c>
      <c r="D6" s="11"/>
      <c r="F6" s="15"/>
      <c r="G6" s="18" t="s">
        <v>8</v>
      </c>
      <c r="H6" s="17">
        <f>Artikelliste!$J13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51</v>
      </c>
      <c r="D8" s="61"/>
      <c r="F8" s="56">
        <f>Artikelliste!$E$1</f>
        <v>0</v>
      </c>
      <c r="G8" s="57"/>
      <c r="H8" s="60" t="s">
        <v>52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Artikelliste!$G14</f>
        <v>0</v>
      </c>
      <c r="B10" s="54"/>
      <c r="C10" s="54"/>
      <c r="D10" s="55"/>
      <c r="F10" s="53">
        <f>Artikelliste!$G15</f>
        <v>0</v>
      </c>
      <c r="G10" s="54"/>
      <c r="H10" s="54"/>
      <c r="I10" s="55"/>
    </row>
    <row r="11" spans="1:9" ht="19.5" customHeight="1">
      <c r="A11" s="53">
        <f>Artikelliste!H14</f>
        <v>0</v>
      </c>
      <c r="B11" s="54"/>
      <c r="C11" s="54"/>
      <c r="D11" s="55"/>
      <c r="F11" s="53">
        <f>Artikelliste!H15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Artikelliste!$I14</f>
        <v>0</v>
      </c>
      <c r="D12" s="14"/>
      <c r="F12" s="13"/>
      <c r="G12" s="16" t="s">
        <v>9</v>
      </c>
      <c r="H12" s="12">
        <f>Artikelliste!$I15</f>
        <v>0</v>
      </c>
      <c r="I12" s="14"/>
    </row>
    <row r="13" spans="1:9" ht="19.5" customHeight="1" thickBot="1">
      <c r="A13" s="15"/>
      <c r="B13" s="18" t="s">
        <v>8</v>
      </c>
      <c r="C13" s="17">
        <f>Artikelliste!$J14</f>
        <v>0</v>
      </c>
      <c r="D13" s="11"/>
      <c r="F13" s="15"/>
      <c r="G13" s="18" t="s">
        <v>8</v>
      </c>
      <c r="H13" s="17">
        <f>Artikelliste!$J15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53</v>
      </c>
      <c r="D15" s="61"/>
      <c r="F15" s="56">
        <f>Artikelliste!$E$1</f>
        <v>0</v>
      </c>
      <c r="G15" s="57"/>
      <c r="H15" s="60" t="s">
        <v>54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Artikelliste!$G16</f>
        <v>0</v>
      </c>
      <c r="B17" s="54"/>
      <c r="C17" s="54"/>
      <c r="D17" s="55"/>
      <c r="F17" s="53">
        <f>Artikelliste!$G17</f>
        <v>0</v>
      </c>
      <c r="G17" s="54"/>
      <c r="H17" s="54"/>
      <c r="I17" s="55"/>
    </row>
    <row r="18" spans="1:9" ht="19.5" customHeight="1">
      <c r="A18" s="53">
        <f>Artikelliste!H16</f>
        <v>0</v>
      </c>
      <c r="B18" s="54"/>
      <c r="C18" s="54"/>
      <c r="D18" s="55"/>
      <c r="F18" s="53">
        <f>Artikelliste!H17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Artikelliste!$I16</f>
        <v>0</v>
      </c>
      <c r="D19" s="14"/>
      <c r="F19" s="13"/>
      <c r="G19" s="16" t="s">
        <v>9</v>
      </c>
      <c r="H19" s="12">
        <f>Artikelliste!$I17</f>
        <v>0</v>
      </c>
      <c r="I19" s="14"/>
    </row>
    <row r="20" spans="1:9" ht="19.5" customHeight="1" thickBot="1">
      <c r="A20" s="15"/>
      <c r="B20" s="18" t="s">
        <v>8</v>
      </c>
      <c r="C20" s="17">
        <f>Artikelliste!$J16</f>
        <v>0</v>
      </c>
      <c r="D20" s="11"/>
      <c r="F20" s="15"/>
      <c r="G20" s="18" t="s">
        <v>8</v>
      </c>
      <c r="H20" s="17">
        <f>Artikelliste!$J17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55</v>
      </c>
      <c r="D22" s="61"/>
      <c r="F22" s="56">
        <f>Artikelliste!$E$1</f>
        <v>0</v>
      </c>
      <c r="G22" s="57"/>
      <c r="H22" s="60" t="s">
        <v>56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Artikelliste!$G18</f>
        <v>0</v>
      </c>
      <c r="B24" s="54"/>
      <c r="C24" s="54"/>
      <c r="D24" s="55"/>
      <c r="F24" s="53">
        <f>Artikelliste!$G19</f>
        <v>0</v>
      </c>
      <c r="G24" s="54"/>
      <c r="H24" s="54"/>
      <c r="I24" s="55"/>
    </row>
    <row r="25" spans="1:9" ht="19.5" customHeight="1">
      <c r="A25" s="53">
        <f>Artikelliste!H18</f>
        <v>0</v>
      </c>
      <c r="B25" s="54"/>
      <c r="C25" s="54"/>
      <c r="D25" s="55"/>
      <c r="F25" s="53">
        <f>Artikelliste!H19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Artikelliste!$I18</f>
        <v>0</v>
      </c>
      <c r="D26" s="14"/>
      <c r="F26" s="13"/>
      <c r="G26" s="16" t="s">
        <v>9</v>
      </c>
      <c r="H26" s="12">
        <f>Artikelliste!$I19</f>
        <v>0</v>
      </c>
      <c r="I26" s="14"/>
    </row>
    <row r="27" spans="1:9" ht="19.5" customHeight="1" thickBot="1">
      <c r="A27" s="15"/>
      <c r="B27" s="18" t="s">
        <v>8</v>
      </c>
      <c r="C27" s="17">
        <f>Artikelliste!$J18</f>
        <v>0</v>
      </c>
      <c r="D27" s="11"/>
      <c r="F27" s="15"/>
      <c r="G27" s="18" t="s">
        <v>8</v>
      </c>
      <c r="H27" s="17">
        <f>Artikelliste!$J19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57</v>
      </c>
      <c r="D29" s="61"/>
      <c r="F29" s="56">
        <f>Artikelliste!$E$1</f>
        <v>0</v>
      </c>
      <c r="G29" s="57"/>
      <c r="H29" s="60" t="s">
        <v>58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Artikelliste!$G20</f>
        <v>0</v>
      </c>
      <c r="B31" s="54"/>
      <c r="C31" s="54"/>
      <c r="D31" s="55"/>
      <c r="F31" s="53">
        <f>Artikelliste!$G21</f>
        <v>0</v>
      </c>
      <c r="G31" s="54"/>
      <c r="H31" s="54"/>
      <c r="I31" s="55"/>
    </row>
    <row r="32" spans="1:9" ht="19.5" customHeight="1">
      <c r="A32" s="53">
        <f>Artikelliste!H20</f>
        <v>0</v>
      </c>
      <c r="B32" s="54"/>
      <c r="C32" s="54"/>
      <c r="D32" s="55"/>
      <c r="F32" s="53">
        <f>Artikelliste!H21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Artikelliste!$I20</f>
        <v>0</v>
      </c>
      <c r="D33" s="14"/>
      <c r="F33" s="13"/>
      <c r="G33" s="16" t="s">
        <v>9</v>
      </c>
      <c r="H33" s="12">
        <f>Artikelliste!$I21</f>
        <v>0</v>
      </c>
      <c r="I33" s="14"/>
    </row>
    <row r="34" spans="1:9" ht="19.5" customHeight="1" thickBot="1">
      <c r="A34" s="15"/>
      <c r="B34" s="18" t="s">
        <v>8</v>
      </c>
      <c r="C34" s="17">
        <f>Artikelliste!$J20</f>
        <v>0</v>
      </c>
      <c r="D34" s="11"/>
      <c r="F34" s="15"/>
      <c r="G34" s="18" t="s">
        <v>8</v>
      </c>
      <c r="H34" s="17">
        <f>Artikelliste!$J21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password="DD27" sheet="1" objects="1" scenarios="1" selectLockedCells="1" selectUnlockedCells="1"/>
  <mergeCells count="40">
    <mergeCell ref="A29:B30"/>
    <mergeCell ref="C29:D30"/>
    <mergeCell ref="F29:G30"/>
    <mergeCell ref="H29:I30"/>
    <mergeCell ref="A31:D31"/>
    <mergeCell ref="A32:D32"/>
    <mergeCell ref="F31:I31"/>
    <mergeCell ref="F32:I32"/>
    <mergeCell ref="A22:B23"/>
    <mergeCell ref="C22:D23"/>
    <mergeCell ref="F22:G23"/>
    <mergeCell ref="H22:I23"/>
    <mergeCell ref="A24:D24"/>
    <mergeCell ref="A25:D25"/>
    <mergeCell ref="F24:I24"/>
    <mergeCell ref="F25:I25"/>
    <mergeCell ref="A15:B16"/>
    <mergeCell ref="C15:D16"/>
    <mergeCell ref="F15:G16"/>
    <mergeCell ref="H15:I16"/>
    <mergeCell ref="A17:D17"/>
    <mergeCell ref="A18:D18"/>
    <mergeCell ref="F17:I17"/>
    <mergeCell ref="F18:I18"/>
    <mergeCell ref="A8:B9"/>
    <mergeCell ref="C8:D9"/>
    <mergeCell ref="F8:G9"/>
    <mergeCell ref="H8:I9"/>
    <mergeCell ref="A10:D10"/>
    <mergeCell ref="A11:D11"/>
    <mergeCell ref="F10:I10"/>
    <mergeCell ref="F11:I11"/>
    <mergeCell ref="A1:B2"/>
    <mergeCell ref="C1:D2"/>
    <mergeCell ref="F1:G2"/>
    <mergeCell ref="H1:I2"/>
    <mergeCell ref="A3:D3"/>
    <mergeCell ref="A4:D4"/>
    <mergeCell ref="F3:I3"/>
    <mergeCell ref="F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6">
      <selection activeCell="J1" sqref="J1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0.9921875" style="0" customWidth="1"/>
    <col min="6" max="7" width="10.28125" style="0" customWidth="1"/>
    <col min="8" max="8" width="14.28125" style="0" customWidth="1"/>
    <col min="9" max="9" width="6.00390625" style="0" customWidth="1"/>
  </cols>
  <sheetData>
    <row r="1" spans="1:9" ht="19.5" customHeight="1">
      <c r="A1" s="56">
        <f>Artikelliste!$E$1</f>
        <v>0</v>
      </c>
      <c r="B1" s="57"/>
      <c r="C1" s="60" t="s">
        <v>106</v>
      </c>
      <c r="D1" s="61"/>
      <c r="F1" s="56">
        <f>Artikelliste!$E$1</f>
        <v>0</v>
      </c>
      <c r="G1" s="57"/>
      <c r="H1" s="60" t="s">
        <v>107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Artikelliste!$G22</f>
        <v>0</v>
      </c>
      <c r="B3" s="54"/>
      <c r="C3" s="54"/>
      <c r="D3" s="55"/>
      <c r="F3" s="53">
        <f>Artikelliste!$G23</f>
        <v>0</v>
      </c>
      <c r="G3" s="54"/>
      <c r="H3" s="54"/>
      <c r="I3" s="55"/>
    </row>
    <row r="4" spans="1:9" ht="19.5" customHeight="1">
      <c r="A4" s="53">
        <f>Artikelliste!H22</f>
        <v>0</v>
      </c>
      <c r="B4" s="54"/>
      <c r="C4" s="54"/>
      <c r="D4" s="55"/>
      <c r="F4" s="53">
        <f>Artikelliste!H23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Artikelliste!$I22</f>
        <v>0</v>
      </c>
      <c r="D5" s="14"/>
      <c r="F5" s="13"/>
      <c r="G5" s="16" t="s">
        <v>9</v>
      </c>
      <c r="H5" s="12">
        <f>Artikelliste!$I23</f>
        <v>0</v>
      </c>
      <c r="I5" s="14"/>
    </row>
    <row r="6" spans="1:9" ht="19.5" customHeight="1" thickBot="1">
      <c r="A6" s="15"/>
      <c r="B6" s="18" t="s">
        <v>8</v>
      </c>
      <c r="C6" s="17">
        <f>Artikelliste!$J22</f>
        <v>0</v>
      </c>
      <c r="D6" s="11"/>
      <c r="F6" s="15"/>
      <c r="G6" s="18" t="s">
        <v>8</v>
      </c>
      <c r="H6" s="17">
        <f>Artikelliste!$J23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108</v>
      </c>
      <c r="D8" s="61"/>
      <c r="F8" s="56">
        <f>Artikelliste!$E$1</f>
        <v>0</v>
      </c>
      <c r="G8" s="57"/>
      <c r="H8" s="60" t="s">
        <v>109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Artikelliste!$G24</f>
        <v>0</v>
      </c>
      <c r="B10" s="54"/>
      <c r="C10" s="54"/>
      <c r="D10" s="55"/>
      <c r="F10" s="53">
        <f>Artikelliste!$G25</f>
        <v>0</v>
      </c>
      <c r="G10" s="54"/>
      <c r="H10" s="54"/>
      <c r="I10" s="55"/>
    </row>
    <row r="11" spans="1:9" ht="19.5" customHeight="1">
      <c r="A11" s="53">
        <f>Artikelliste!H24</f>
        <v>0</v>
      </c>
      <c r="B11" s="54"/>
      <c r="C11" s="54"/>
      <c r="D11" s="55"/>
      <c r="F11" s="53">
        <f>Artikelliste!H25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Artikelliste!$I24</f>
        <v>0</v>
      </c>
      <c r="D12" s="14"/>
      <c r="F12" s="13"/>
      <c r="G12" s="16" t="s">
        <v>9</v>
      </c>
      <c r="H12" s="12">
        <f>Artikelliste!$I25</f>
        <v>0</v>
      </c>
      <c r="I12" s="14"/>
    </row>
    <row r="13" spans="1:9" ht="19.5" customHeight="1" thickBot="1">
      <c r="A13" s="15"/>
      <c r="B13" s="18" t="s">
        <v>8</v>
      </c>
      <c r="C13" s="17">
        <f>Artikelliste!$J24</f>
        <v>0</v>
      </c>
      <c r="D13" s="11"/>
      <c r="F13" s="15"/>
      <c r="G13" s="18" t="s">
        <v>8</v>
      </c>
      <c r="H13" s="17">
        <f>Artikelliste!$J25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110</v>
      </c>
      <c r="D15" s="61"/>
      <c r="F15" s="56">
        <f>Artikelliste!$E$1</f>
        <v>0</v>
      </c>
      <c r="G15" s="57"/>
      <c r="H15" s="60" t="s">
        <v>111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Artikelliste!$G26</f>
        <v>0</v>
      </c>
      <c r="B17" s="54"/>
      <c r="C17" s="54"/>
      <c r="D17" s="55"/>
      <c r="F17" s="53">
        <f>Artikelliste!$G27</f>
        <v>0</v>
      </c>
      <c r="G17" s="54"/>
      <c r="H17" s="54"/>
      <c r="I17" s="55"/>
    </row>
    <row r="18" spans="1:9" ht="19.5" customHeight="1">
      <c r="A18" s="53">
        <f>Artikelliste!H26</f>
        <v>0</v>
      </c>
      <c r="B18" s="54"/>
      <c r="C18" s="54"/>
      <c r="D18" s="55"/>
      <c r="F18" s="53">
        <f>Artikelliste!H27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Artikelliste!$I26</f>
        <v>0</v>
      </c>
      <c r="D19" s="14"/>
      <c r="F19" s="13"/>
      <c r="G19" s="16" t="s">
        <v>9</v>
      </c>
      <c r="H19" s="12">
        <f>Artikelliste!$I27</f>
        <v>0</v>
      </c>
      <c r="I19" s="14"/>
    </row>
    <row r="20" spans="1:9" ht="19.5" customHeight="1" thickBot="1">
      <c r="A20" s="15"/>
      <c r="B20" s="18" t="s">
        <v>8</v>
      </c>
      <c r="C20" s="17">
        <f>Artikelliste!$J26</f>
        <v>0</v>
      </c>
      <c r="D20" s="11"/>
      <c r="F20" s="15"/>
      <c r="G20" s="18" t="s">
        <v>8</v>
      </c>
      <c r="H20" s="17">
        <f>Artikelliste!$J27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112</v>
      </c>
      <c r="D22" s="61"/>
      <c r="F22" s="56">
        <f>Artikelliste!$E$1</f>
        <v>0</v>
      </c>
      <c r="G22" s="57"/>
      <c r="H22" s="60" t="s">
        <v>113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Artikelliste!$G28</f>
        <v>0</v>
      </c>
      <c r="B24" s="54"/>
      <c r="C24" s="54"/>
      <c r="D24" s="55"/>
      <c r="F24" s="53">
        <f>Artikelliste!$G29</f>
        <v>0</v>
      </c>
      <c r="G24" s="54"/>
      <c r="H24" s="54"/>
      <c r="I24" s="55"/>
    </row>
    <row r="25" spans="1:9" ht="19.5" customHeight="1">
      <c r="A25" s="53">
        <f>Artikelliste!H28</f>
        <v>0</v>
      </c>
      <c r="B25" s="54"/>
      <c r="C25" s="54"/>
      <c r="D25" s="55"/>
      <c r="F25" s="53">
        <f>Artikelliste!H29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Artikelliste!$I28</f>
        <v>0</v>
      </c>
      <c r="D26" s="14"/>
      <c r="F26" s="13"/>
      <c r="G26" s="16" t="s">
        <v>9</v>
      </c>
      <c r="H26" s="12">
        <f>Artikelliste!$I29</f>
        <v>0</v>
      </c>
      <c r="I26" s="14"/>
    </row>
    <row r="27" spans="1:9" ht="19.5" customHeight="1" thickBot="1">
      <c r="A27" s="15"/>
      <c r="B27" s="18" t="s">
        <v>8</v>
      </c>
      <c r="C27" s="17">
        <f>Artikelliste!$J28</f>
        <v>0</v>
      </c>
      <c r="D27" s="11"/>
      <c r="F27" s="15"/>
      <c r="G27" s="18" t="s">
        <v>8</v>
      </c>
      <c r="H27" s="17">
        <f>Artikelliste!$J29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114</v>
      </c>
      <c r="D29" s="61"/>
      <c r="F29" s="56">
        <f>Artikelliste!$E$1</f>
        <v>0</v>
      </c>
      <c r="G29" s="57"/>
      <c r="H29" s="60" t="s">
        <v>115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Artikelliste!$G30</f>
        <v>0</v>
      </c>
      <c r="B31" s="54"/>
      <c r="C31" s="54"/>
      <c r="D31" s="55"/>
      <c r="F31" s="53">
        <f>Artikelliste!$G31</f>
        <v>0</v>
      </c>
      <c r="G31" s="54"/>
      <c r="H31" s="54"/>
      <c r="I31" s="55"/>
    </row>
    <row r="32" spans="1:9" ht="19.5" customHeight="1">
      <c r="A32" s="53">
        <f>Artikelliste!H30</f>
        <v>0</v>
      </c>
      <c r="B32" s="54"/>
      <c r="C32" s="54"/>
      <c r="D32" s="55"/>
      <c r="F32" s="53">
        <f>Artikelliste!H31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Artikelliste!$I30</f>
        <v>0</v>
      </c>
      <c r="D33" s="14"/>
      <c r="F33" s="13"/>
      <c r="G33" s="16" t="s">
        <v>9</v>
      </c>
      <c r="H33" s="12">
        <f>Artikelliste!$I31</f>
        <v>0</v>
      </c>
      <c r="I33" s="14"/>
    </row>
    <row r="34" spans="1:9" ht="19.5" customHeight="1" thickBot="1">
      <c r="A34" s="15"/>
      <c r="B34" s="18" t="s">
        <v>8</v>
      </c>
      <c r="C34" s="17">
        <f>Artikelliste!$J30</f>
        <v>0</v>
      </c>
      <c r="D34" s="11"/>
      <c r="F34" s="15"/>
      <c r="G34" s="18" t="s">
        <v>8</v>
      </c>
      <c r="H34" s="17">
        <f>Artikelliste!$J31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</sheetData>
  <sheetProtection password="DD27" sheet="1" objects="1" scenarios="1" selectLockedCells="1" selectUnlockedCells="1"/>
  <mergeCells count="40">
    <mergeCell ref="A29:B30"/>
    <mergeCell ref="C29:D30"/>
    <mergeCell ref="F29:G30"/>
    <mergeCell ref="H29:I30"/>
    <mergeCell ref="A31:D31"/>
    <mergeCell ref="A32:D32"/>
    <mergeCell ref="F31:I31"/>
    <mergeCell ref="F32:I32"/>
    <mergeCell ref="A22:B23"/>
    <mergeCell ref="C22:D23"/>
    <mergeCell ref="F22:G23"/>
    <mergeCell ref="H22:I23"/>
    <mergeCell ref="A24:D24"/>
    <mergeCell ref="A25:D25"/>
    <mergeCell ref="F24:I24"/>
    <mergeCell ref="F25:I25"/>
    <mergeCell ref="A15:B16"/>
    <mergeCell ref="C15:D16"/>
    <mergeCell ref="F15:G16"/>
    <mergeCell ref="H15:I16"/>
    <mergeCell ref="A17:D17"/>
    <mergeCell ref="A18:D18"/>
    <mergeCell ref="F17:I17"/>
    <mergeCell ref="F18:I18"/>
    <mergeCell ref="A8:B9"/>
    <mergeCell ref="C8:D9"/>
    <mergeCell ref="F8:G9"/>
    <mergeCell ref="H8:I9"/>
    <mergeCell ref="A10:D10"/>
    <mergeCell ref="A11:D11"/>
    <mergeCell ref="F10:I10"/>
    <mergeCell ref="F11:I11"/>
    <mergeCell ref="A1:B2"/>
    <mergeCell ref="C1:D2"/>
    <mergeCell ref="F1:G2"/>
    <mergeCell ref="H1:I2"/>
    <mergeCell ref="A3:D3"/>
    <mergeCell ref="A4:D4"/>
    <mergeCell ref="F3:I3"/>
    <mergeCell ref="F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4">
      <selection activeCell="H29" sqref="H29:I30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1.7109375" style="0" customWidth="1"/>
    <col min="6" max="7" width="10.28125" style="0" customWidth="1"/>
    <col min="8" max="8" width="14.28125" style="0" customWidth="1"/>
    <col min="9" max="9" width="6.00390625" style="0" customWidth="1"/>
    <col min="10" max="10" width="10.28125" style="0" customWidth="1"/>
  </cols>
  <sheetData>
    <row r="1" spans="1:9" ht="19.5" customHeight="1">
      <c r="A1" s="56">
        <f>Artikelliste!$E$1</f>
        <v>0</v>
      </c>
      <c r="B1" s="57"/>
      <c r="C1" s="60" t="s">
        <v>59</v>
      </c>
      <c r="D1" s="61"/>
      <c r="F1" s="56">
        <f>Artikelliste!$E$1</f>
        <v>0</v>
      </c>
      <c r="G1" s="57"/>
      <c r="H1" s="60" t="s">
        <v>60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Artikelliste!$L7</f>
        <v>0</v>
      </c>
      <c r="B3" s="54"/>
      <c r="C3" s="54"/>
      <c r="D3" s="55"/>
      <c r="F3" s="53">
        <f>Artikelliste!$L8</f>
        <v>0</v>
      </c>
      <c r="G3" s="54"/>
      <c r="H3" s="54"/>
      <c r="I3" s="55"/>
    </row>
    <row r="4" spans="1:9" ht="19.5" customHeight="1">
      <c r="A4" s="53">
        <f>Artikelliste!M7</f>
        <v>0</v>
      </c>
      <c r="B4" s="54"/>
      <c r="C4" s="54"/>
      <c r="D4" s="55"/>
      <c r="F4" s="53">
        <f>Artikelliste!M8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Artikelliste!$N7</f>
        <v>0</v>
      </c>
      <c r="D5" s="14"/>
      <c r="F5" s="13"/>
      <c r="G5" s="16" t="s">
        <v>9</v>
      </c>
      <c r="H5" s="12">
        <f>Artikelliste!$N8</f>
        <v>0</v>
      </c>
      <c r="I5" s="14"/>
    </row>
    <row r="6" spans="1:9" ht="19.5" customHeight="1" thickBot="1">
      <c r="A6" s="15"/>
      <c r="B6" s="18" t="s">
        <v>8</v>
      </c>
      <c r="C6" s="17">
        <f>Artikelliste!$O7</f>
        <v>0</v>
      </c>
      <c r="D6" s="11"/>
      <c r="F6" s="15"/>
      <c r="G6" s="18" t="s">
        <v>8</v>
      </c>
      <c r="H6" s="17">
        <f>Artikelliste!$O8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61</v>
      </c>
      <c r="D8" s="61"/>
      <c r="F8" s="56">
        <f>Artikelliste!$E$1</f>
        <v>0</v>
      </c>
      <c r="G8" s="57"/>
      <c r="H8" s="60" t="s">
        <v>62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Artikelliste!$L9</f>
        <v>0</v>
      </c>
      <c r="B10" s="54"/>
      <c r="C10" s="54"/>
      <c r="D10" s="55"/>
      <c r="F10" s="53">
        <f>Artikelliste!$L10</f>
        <v>0</v>
      </c>
      <c r="G10" s="54"/>
      <c r="H10" s="54"/>
      <c r="I10" s="55"/>
    </row>
    <row r="11" spans="1:9" ht="19.5" customHeight="1">
      <c r="A11" s="53">
        <f>Artikelliste!M9</f>
        <v>0</v>
      </c>
      <c r="B11" s="54"/>
      <c r="C11" s="54"/>
      <c r="D11" s="55"/>
      <c r="F11" s="53">
        <f>Artikelliste!M10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Artikelliste!$N9</f>
        <v>0</v>
      </c>
      <c r="D12" s="14"/>
      <c r="F12" s="13"/>
      <c r="G12" s="16" t="s">
        <v>9</v>
      </c>
      <c r="H12" s="12">
        <f>Artikelliste!$N10</f>
        <v>0</v>
      </c>
      <c r="I12" s="14"/>
    </row>
    <row r="13" spans="1:9" ht="19.5" customHeight="1" thickBot="1">
      <c r="A13" s="15"/>
      <c r="B13" s="18" t="s">
        <v>8</v>
      </c>
      <c r="C13" s="17">
        <f>Artikelliste!$O9</f>
        <v>0</v>
      </c>
      <c r="D13" s="11"/>
      <c r="F13" s="15"/>
      <c r="G13" s="18" t="s">
        <v>8</v>
      </c>
      <c r="H13" s="17">
        <f>Artikelliste!$O10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63</v>
      </c>
      <c r="D15" s="61"/>
      <c r="F15" s="56">
        <f>Artikelliste!$E$1</f>
        <v>0</v>
      </c>
      <c r="G15" s="57"/>
      <c r="H15" s="60" t="s">
        <v>64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Artikelliste!$L11</f>
        <v>0</v>
      </c>
      <c r="B17" s="54"/>
      <c r="C17" s="54"/>
      <c r="D17" s="55"/>
      <c r="F17" s="53">
        <f>Artikelliste!$L12</f>
        <v>0</v>
      </c>
      <c r="G17" s="54"/>
      <c r="H17" s="54"/>
      <c r="I17" s="55"/>
    </row>
    <row r="18" spans="1:9" ht="19.5" customHeight="1">
      <c r="A18" s="53">
        <f>Artikelliste!M11</f>
        <v>0</v>
      </c>
      <c r="B18" s="54"/>
      <c r="C18" s="54"/>
      <c r="D18" s="55"/>
      <c r="F18" s="53">
        <f>Artikelliste!M12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Artikelliste!$N11</f>
        <v>0</v>
      </c>
      <c r="D19" s="14"/>
      <c r="F19" s="13"/>
      <c r="G19" s="16" t="s">
        <v>9</v>
      </c>
      <c r="H19" s="12">
        <f>Artikelliste!$N12</f>
        <v>0</v>
      </c>
      <c r="I19" s="14"/>
    </row>
    <row r="20" spans="1:9" ht="19.5" customHeight="1" thickBot="1">
      <c r="A20" s="15"/>
      <c r="B20" s="18" t="s">
        <v>8</v>
      </c>
      <c r="C20" s="17">
        <f>Artikelliste!$O11</f>
        <v>0</v>
      </c>
      <c r="D20" s="11"/>
      <c r="F20" s="15"/>
      <c r="G20" s="18" t="s">
        <v>8</v>
      </c>
      <c r="H20" s="19">
        <f>Artikelliste!$O12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65</v>
      </c>
      <c r="D22" s="61"/>
      <c r="F22" s="56">
        <f>Artikelliste!$E$1</f>
        <v>0</v>
      </c>
      <c r="G22" s="57"/>
      <c r="H22" s="60" t="s">
        <v>66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Artikelliste!$L13</f>
        <v>0</v>
      </c>
      <c r="B24" s="54"/>
      <c r="C24" s="54"/>
      <c r="D24" s="55"/>
      <c r="F24" s="53">
        <f>Artikelliste!$L14</f>
        <v>0</v>
      </c>
      <c r="G24" s="54"/>
      <c r="H24" s="54"/>
      <c r="I24" s="55"/>
    </row>
    <row r="25" spans="1:9" ht="19.5" customHeight="1">
      <c r="A25" s="53">
        <f>Artikelliste!M13</f>
        <v>0</v>
      </c>
      <c r="B25" s="54"/>
      <c r="C25" s="54"/>
      <c r="D25" s="55"/>
      <c r="F25" s="53">
        <f>Artikelliste!M14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Artikelliste!$N13</f>
        <v>0</v>
      </c>
      <c r="D26" s="14"/>
      <c r="F26" s="13"/>
      <c r="G26" s="16" t="s">
        <v>9</v>
      </c>
      <c r="H26" s="12">
        <f>Artikelliste!$N14</f>
        <v>0</v>
      </c>
      <c r="I26" s="14"/>
    </row>
    <row r="27" spans="1:9" ht="19.5" customHeight="1" thickBot="1">
      <c r="A27" s="15"/>
      <c r="B27" s="18" t="s">
        <v>8</v>
      </c>
      <c r="C27" s="17">
        <f>Artikelliste!$O13</f>
        <v>0</v>
      </c>
      <c r="D27" s="11"/>
      <c r="F27" s="15"/>
      <c r="G27" s="18" t="s">
        <v>8</v>
      </c>
      <c r="H27" s="17">
        <f>Artikelliste!$O14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67</v>
      </c>
      <c r="D29" s="61"/>
      <c r="F29" s="56">
        <f>Artikelliste!$E$1</f>
        <v>0</v>
      </c>
      <c r="G29" s="57"/>
      <c r="H29" s="60" t="s">
        <v>68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Artikelliste!$L15</f>
        <v>0</v>
      </c>
      <c r="B31" s="54"/>
      <c r="C31" s="54"/>
      <c r="D31" s="55"/>
      <c r="F31" s="53">
        <f>Artikelliste!$L16</f>
        <v>0</v>
      </c>
      <c r="G31" s="54"/>
      <c r="H31" s="54"/>
      <c r="I31" s="55"/>
    </row>
    <row r="32" spans="1:9" ht="19.5" customHeight="1">
      <c r="A32" s="53">
        <f>Artikelliste!M15</f>
        <v>0</v>
      </c>
      <c r="B32" s="54"/>
      <c r="C32" s="54"/>
      <c r="D32" s="55"/>
      <c r="F32" s="53">
        <f>Artikelliste!M16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Artikelliste!$N15</f>
        <v>0</v>
      </c>
      <c r="D33" s="14"/>
      <c r="F33" s="13"/>
      <c r="G33" s="16" t="s">
        <v>9</v>
      </c>
      <c r="H33" s="12">
        <f>Artikelliste!$N16</f>
        <v>0</v>
      </c>
      <c r="I33" s="14"/>
    </row>
    <row r="34" spans="1:9" ht="19.5" customHeight="1" thickBot="1">
      <c r="A34" s="15"/>
      <c r="B34" s="18" t="s">
        <v>8</v>
      </c>
      <c r="C34" s="17">
        <f>Artikelliste!$O15</f>
        <v>0</v>
      </c>
      <c r="D34" s="11"/>
      <c r="F34" s="15"/>
      <c r="G34" s="18" t="s">
        <v>8</v>
      </c>
      <c r="H34" s="17">
        <f>Artikelliste!$O16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password="DD27" sheet="1" objects="1" scenarios="1" selectLockedCells="1" selectUnlockedCells="1"/>
  <mergeCells count="40">
    <mergeCell ref="A29:B30"/>
    <mergeCell ref="C29:D30"/>
    <mergeCell ref="F29:G30"/>
    <mergeCell ref="H29:I30"/>
    <mergeCell ref="A31:D31"/>
    <mergeCell ref="A32:D32"/>
    <mergeCell ref="F31:I31"/>
    <mergeCell ref="F32:I32"/>
    <mergeCell ref="A22:B23"/>
    <mergeCell ref="C22:D23"/>
    <mergeCell ref="F22:G23"/>
    <mergeCell ref="H22:I23"/>
    <mergeCell ref="A24:D24"/>
    <mergeCell ref="A25:D25"/>
    <mergeCell ref="F24:I24"/>
    <mergeCell ref="F25:I25"/>
    <mergeCell ref="A15:B16"/>
    <mergeCell ref="C15:D16"/>
    <mergeCell ref="F15:G16"/>
    <mergeCell ref="H15:I16"/>
    <mergeCell ref="A17:D17"/>
    <mergeCell ref="A18:D18"/>
    <mergeCell ref="F17:I17"/>
    <mergeCell ref="F18:I18"/>
    <mergeCell ref="A8:B9"/>
    <mergeCell ref="C8:D9"/>
    <mergeCell ref="F8:G9"/>
    <mergeCell ref="H8:I9"/>
    <mergeCell ref="A10:D10"/>
    <mergeCell ref="A11:D11"/>
    <mergeCell ref="F10:I10"/>
    <mergeCell ref="F11:I11"/>
    <mergeCell ref="A1:B2"/>
    <mergeCell ref="C1:D2"/>
    <mergeCell ref="F1:G2"/>
    <mergeCell ref="H1:I2"/>
    <mergeCell ref="A3:D3"/>
    <mergeCell ref="A4:D4"/>
    <mergeCell ref="F3:I3"/>
    <mergeCell ref="F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H29" sqref="H29:I30"/>
    </sheetView>
  </sheetViews>
  <sheetFormatPr defaultColWidth="11.421875" defaultRowHeight="12.75"/>
  <cols>
    <col min="1" max="2" width="10.28125" style="0" customWidth="1"/>
    <col min="3" max="3" width="14.28125" style="0" customWidth="1"/>
    <col min="4" max="4" width="6.00390625" style="0" customWidth="1"/>
    <col min="5" max="5" width="1.8515625" style="0" customWidth="1"/>
    <col min="6" max="7" width="10.28125" style="0" customWidth="1"/>
    <col min="8" max="8" width="14.28125" style="0" customWidth="1"/>
    <col min="9" max="9" width="6.00390625" style="0" customWidth="1"/>
  </cols>
  <sheetData>
    <row r="1" spans="1:9" ht="19.5" customHeight="1">
      <c r="A1" s="56">
        <f>Artikelliste!$E$1</f>
        <v>0</v>
      </c>
      <c r="B1" s="57"/>
      <c r="C1" s="60" t="s">
        <v>69</v>
      </c>
      <c r="D1" s="61"/>
      <c r="F1" s="56">
        <f>Artikelliste!$E$1</f>
        <v>0</v>
      </c>
      <c r="G1" s="57"/>
      <c r="H1" s="60" t="s">
        <v>70</v>
      </c>
      <c r="I1" s="61"/>
    </row>
    <row r="2" spans="1:9" ht="19.5" customHeight="1">
      <c r="A2" s="58"/>
      <c r="B2" s="59"/>
      <c r="C2" s="62"/>
      <c r="D2" s="63"/>
      <c r="F2" s="58"/>
      <c r="G2" s="59"/>
      <c r="H2" s="62"/>
      <c r="I2" s="63"/>
    </row>
    <row r="3" spans="1:9" ht="19.5" customHeight="1">
      <c r="A3" s="53">
        <f>Artikelliste!$L17</f>
        <v>0</v>
      </c>
      <c r="B3" s="54"/>
      <c r="C3" s="54"/>
      <c r="D3" s="55"/>
      <c r="F3" s="53">
        <f>Artikelliste!$L18</f>
        <v>0</v>
      </c>
      <c r="G3" s="54"/>
      <c r="H3" s="54"/>
      <c r="I3" s="55"/>
    </row>
    <row r="4" spans="1:9" ht="19.5" customHeight="1">
      <c r="A4" s="53">
        <f>Artikelliste!M17</f>
        <v>0</v>
      </c>
      <c r="B4" s="54"/>
      <c r="C4" s="54"/>
      <c r="D4" s="55"/>
      <c r="F4" s="53">
        <f>Artikelliste!M18</f>
        <v>0</v>
      </c>
      <c r="G4" s="54"/>
      <c r="H4" s="54"/>
      <c r="I4" s="55"/>
    </row>
    <row r="5" spans="1:9" ht="19.5" customHeight="1">
      <c r="A5" s="13"/>
      <c r="B5" s="16" t="s">
        <v>9</v>
      </c>
      <c r="C5" s="12">
        <f>Artikelliste!$N17</f>
        <v>0</v>
      </c>
      <c r="D5" s="14"/>
      <c r="F5" s="13"/>
      <c r="G5" s="16" t="s">
        <v>9</v>
      </c>
      <c r="H5" s="12">
        <f>Artikelliste!$N18</f>
        <v>0</v>
      </c>
      <c r="I5" s="14"/>
    </row>
    <row r="6" spans="1:9" ht="19.5" customHeight="1" thickBot="1">
      <c r="A6" s="15"/>
      <c r="B6" s="18" t="s">
        <v>8</v>
      </c>
      <c r="C6" s="17">
        <f>Artikelliste!$O17</f>
        <v>0</v>
      </c>
      <c r="D6" s="11"/>
      <c r="F6" s="15"/>
      <c r="G6" s="18" t="s">
        <v>8</v>
      </c>
      <c r="H6" s="17">
        <f>Artikelliste!$O18</f>
        <v>0</v>
      </c>
      <c r="I6" s="11"/>
    </row>
    <row r="7" ht="19.5" customHeight="1" thickBot="1"/>
    <row r="8" spans="1:9" ht="19.5" customHeight="1">
      <c r="A8" s="56">
        <f>Artikelliste!$E$1</f>
        <v>0</v>
      </c>
      <c r="B8" s="57"/>
      <c r="C8" s="60" t="s">
        <v>71</v>
      </c>
      <c r="D8" s="61"/>
      <c r="F8" s="56">
        <f>Artikelliste!$E$1</f>
        <v>0</v>
      </c>
      <c r="G8" s="57"/>
      <c r="H8" s="60" t="s">
        <v>72</v>
      </c>
      <c r="I8" s="61"/>
    </row>
    <row r="9" spans="1:9" ht="19.5" customHeight="1">
      <c r="A9" s="58"/>
      <c r="B9" s="59"/>
      <c r="C9" s="62"/>
      <c r="D9" s="63"/>
      <c r="F9" s="58"/>
      <c r="G9" s="59"/>
      <c r="H9" s="62"/>
      <c r="I9" s="63"/>
    </row>
    <row r="10" spans="1:9" ht="19.5" customHeight="1">
      <c r="A10" s="53">
        <f>Artikelliste!$L19</f>
        <v>0</v>
      </c>
      <c r="B10" s="54"/>
      <c r="C10" s="54"/>
      <c r="D10" s="55"/>
      <c r="F10" s="53">
        <f>Artikelliste!$L20</f>
        <v>0</v>
      </c>
      <c r="G10" s="54"/>
      <c r="H10" s="54"/>
      <c r="I10" s="55"/>
    </row>
    <row r="11" spans="1:9" ht="19.5" customHeight="1">
      <c r="A11" s="53">
        <f>Artikelliste!M19</f>
        <v>0</v>
      </c>
      <c r="B11" s="54"/>
      <c r="C11" s="54"/>
      <c r="D11" s="55"/>
      <c r="F11" s="53">
        <f>Artikelliste!M20</f>
        <v>0</v>
      </c>
      <c r="G11" s="54"/>
      <c r="H11" s="54"/>
      <c r="I11" s="55"/>
    </row>
    <row r="12" spans="1:9" ht="19.5" customHeight="1">
      <c r="A12" s="13"/>
      <c r="B12" s="16" t="s">
        <v>9</v>
      </c>
      <c r="C12" s="12">
        <f>Artikelliste!$N19</f>
        <v>0</v>
      </c>
      <c r="D12" s="14"/>
      <c r="F12" s="13"/>
      <c r="G12" s="16" t="s">
        <v>9</v>
      </c>
      <c r="H12" s="12">
        <f>Artikelliste!$N20</f>
        <v>0</v>
      </c>
      <c r="I12" s="14"/>
    </row>
    <row r="13" spans="1:9" ht="19.5" customHeight="1" thickBot="1">
      <c r="A13" s="15"/>
      <c r="B13" s="18" t="s">
        <v>8</v>
      </c>
      <c r="C13" s="17">
        <f>Artikelliste!$O19</f>
        <v>0</v>
      </c>
      <c r="D13" s="11"/>
      <c r="F13" s="15"/>
      <c r="G13" s="18" t="s">
        <v>8</v>
      </c>
      <c r="H13" s="17">
        <f>Artikelliste!$O20</f>
        <v>0</v>
      </c>
      <c r="I13" s="11"/>
    </row>
    <row r="14" ht="19.5" customHeight="1" thickBot="1"/>
    <row r="15" spans="1:9" ht="19.5" customHeight="1">
      <c r="A15" s="56">
        <f>Artikelliste!$E$1</f>
        <v>0</v>
      </c>
      <c r="B15" s="57"/>
      <c r="C15" s="60" t="s">
        <v>73</v>
      </c>
      <c r="D15" s="61"/>
      <c r="F15" s="56">
        <f>Artikelliste!$E$1</f>
        <v>0</v>
      </c>
      <c r="G15" s="57"/>
      <c r="H15" s="60" t="s">
        <v>74</v>
      </c>
      <c r="I15" s="61"/>
    </row>
    <row r="16" spans="1:9" ht="19.5" customHeight="1">
      <c r="A16" s="58"/>
      <c r="B16" s="59"/>
      <c r="C16" s="62"/>
      <c r="D16" s="63"/>
      <c r="F16" s="58"/>
      <c r="G16" s="59"/>
      <c r="H16" s="62"/>
      <c r="I16" s="63"/>
    </row>
    <row r="17" spans="1:9" ht="19.5" customHeight="1">
      <c r="A17" s="53">
        <f>Artikelliste!$L21</f>
        <v>0</v>
      </c>
      <c r="B17" s="54"/>
      <c r="C17" s="54"/>
      <c r="D17" s="55"/>
      <c r="F17" s="53">
        <f>Artikelliste!$L22</f>
        <v>0</v>
      </c>
      <c r="G17" s="54"/>
      <c r="H17" s="54"/>
      <c r="I17" s="55"/>
    </row>
    <row r="18" spans="1:9" ht="19.5" customHeight="1">
      <c r="A18" s="53">
        <f>Artikelliste!M21</f>
        <v>0</v>
      </c>
      <c r="B18" s="54"/>
      <c r="C18" s="54"/>
      <c r="D18" s="55"/>
      <c r="F18" s="53">
        <f>Artikelliste!M22</f>
        <v>0</v>
      </c>
      <c r="G18" s="54"/>
      <c r="H18" s="54"/>
      <c r="I18" s="55"/>
    </row>
    <row r="19" spans="1:9" ht="19.5" customHeight="1">
      <c r="A19" s="13"/>
      <c r="B19" s="16" t="s">
        <v>9</v>
      </c>
      <c r="C19" s="12">
        <f>Artikelliste!$N21</f>
        <v>0</v>
      </c>
      <c r="D19" s="14"/>
      <c r="F19" s="13"/>
      <c r="G19" s="16" t="s">
        <v>9</v>
      </c>
      <c r="H19" s="12">
        <f>Artikelliste!$N22</f>
        <v>0</v>
      </c>
      <c r="I19" s="14"/>
    </row>
    <row r="20" spans="1:9" ht="19.5" customHeight="1" thickBot="1">
      <c r="A20" s="15"/>
      <c r="B20" s="18" t="s">
        <v>8</v>
      </c>
      <c r="C20" s="17">
        <f>Artikelliste!$O21</f>
        <v>0</v>
      </c>
      <c r="D20" s="11"/>
      <c r="F20" s="15"/>
      <c r="G20" s="18" t="s">
        <v>8</v>
      </c>
      <c r="H20" s="17">
        <f>Artikelliste!$O22</f>
        <v>0</v>
      </c>
      <c r="I20" s="11"/>
    </row>
    <row r="21" ht="19.5" customHeight="1" thickBot="1"/>
    <row r="22" spans="1:9" ht="19.5" customHeight="1">
      <c r="A22" s="56">
        <f>Artikelliste!$E$1</f>
        <v>0</v>
      </c>
      <c r="B22" s="57"/>
      <c r="C22" s="60" t="s">
        <v>75</v>
      </c>
      <c r="D22" s="61"/>
      <c r="F22" s="56">
        <f>Artikelliste!$E$1</f>
        <v>0</v>
      </c>
      <c r="G22" s="57"/>
      <c r="H22" s="60" t="s">
        <v>76</v>
      </c>
      <c r="I22" s="61"/>
    </row>
    <row r="23" spans="1:9" ht="19.5" customHeight="1">
      <c r="A23" s="58"/>
      <c r="B23" s="59"/>
      <c r="C23" s="62"/>
      <c r="D23" s="63"/>
      <c r="F23" s="58"/>
      <c r="G23" s="59"/>
      <c r="H23" s="62"/>
      <c r="I23" s="63"/>
    </row>
    <row r="24" spans="1:9" ht="19.5" customHeight="1">
      <c r="A24" s="53">
        <f>Artikelliste!$L23</f>
        <v>0</v>
      </c>
      <c r="B24" s="54"/>
      <c r="C24" s="54"/>
      <c r="D24" s="55"/>
      <c r="F24" s="53">
        <f>Artikelliste!$L24</f>
        <v>0</v>
      </c>
      <c r="G24" s="54"/>
      <c r="H24" s="54"/>
      <c r="I24" s="55"/>
    </row>
    <row r="25" spans="1:9" ht="19.5" customHeight="1">
      <c r="A25" s="53">
        <f>Artikelliste!M23</f>
        <v>0</v>
      </c>
      <c r="B25" s="54"/>
      <c r="C25" s="54"/>
      <c r="D25" s="55"/>
      <c r="F25" s="53">
        <f>Artikelliste!M24</f>
        <v>0</v>
      </c>
      <c r="G25" s="54"/>
      <c r="H25" s="54"/>
      <c r="I25" s="55"/>
    </row>
    <row r="26" spans="1:9" ht="19.5" customHeight="1">
      <c r="A26" s="13"/>
      <c r="B26" s="16" t="s">
        <v>9</v>
      </c>
      <c r="C26" s="12">
        <f>Artikelliste!$N23</f>
        <v>0</v>
      </c>
      <c r="D26" s="14"/>
      <c r="F26" s="13"/>
      <c r="G26" s="16" t="s">
        <v>9</v>
      </c>
      <c r="H26" s="12">
        <f>Artikelliste!$N24</f>
        <v>0</v>
      </c>
      <c r="I26" s="14"/>
    </row>
    <row r="27" spans="1:9" ht="19.5" customHeight="1" thickBot="1">
      <c r="A27" s="15"/>
      <c r="B27" s="18" t="s">
        <v>8</v>
      </c>
      <c r="C27" s="17">
        <f>Artikelliste!$O23</f>
        <v>0</v>
      </c>
      <c r="D27" s="11"/>
      <c r="F27" s="15"/>
      <c r="G27" s="18" t="s">
        <v>8</v>
      </c>
      <c r="H27" s="17">
        <f>Artikelliste!$O24</f>
        <v>0</v>
      </c>
      <c r="I27" s="11"/>
    </row>
    <row r="28" ht="19.5" customHeight="1" thickBot="1"/>
    <row r="29" spans="1:9" ht="19.5" customHeight="1">
      <c r="A29" s="56">
        <f>Artikelliste!$E$1</f>
        <v>0</v>
      </c>
      <c r="B29" s="57"/>
      <c r="C29" s="60" t="s">
        <v>77</v>
      </c>
      <c r="D29" s="61"/>
      <c r="F29" s="56">
        <f>Artikelliste!$E$1</f>
        <v>0</v>
      </c>
      <c r="G29" s="57"/>
      <c r="H29" s="60" t="s">
        <v>78</v>
      </c>
      <c r="I29" s="61"/>
    </row>
    <row r="30" spans="1:9" ht="19.5" customHeight="1">
      <c r="A30" s="58"/>
      <c r="B30" s="59"/>
      <c r="C30" s="62"/>
      <c r="D30" s="63"/>
      <c r="F30" s="58"/>
      <c r="G30" s="59"/>
      <c r="H30" s="62"/>
      <c r="I30" s="63"/>
    </row>
    <row r="31" spans="1:9" ht="19.5" customHeight="1">
      <c r="A31" s="53">
        <f>Artikelliste!$L25</f>
        <v>0</v>
      </c>
      <c r="B31" s="54"/>
      <c r="C31" s="54"/>
      <c r="D31" s="55"/>
      <c r="F31" s="53">
        <f>Artikelliste!$L26</f>
        <v>0</v>
      </c>
      <c r="G31" s="54"/>
      <c r="H31" s="54"/>
      <c r="I31" s="55"/>
    </row>
    <row r="32" spans="1:9" ht="19.5" customHeight="1">
      <c r="A32" s="53">
        <f>Artikelliste!M25</f>
        <v>0</v>
      </c>
      <c r="B32" s="54"/>
      <c r="C32" s="54"/>
      <c r="D32" s="55"/>
      <c r="F32" s="53">
        <f>Artikelliste!M26</f>
        <v>0</v>
      </c>
      <c r="G32" s="54"/>
      <c r="H32" s="54"/>
      <c r="I32" s="55"/>
    </row>
    <row r="33" spans="1:9" ht="19.5" customHeight="1">
      <c r="A33" s="13"/>
      <c r="B33" s="16" t="s">
        <v>9</v>
      </c>
      <c r="C33" s="12">
        <f>Artikelliste!$N25</f>
        <v>0</v>
      </c>
      <c r="D33" s="14"/>
      <c r="F33" s="13"/>
      <c r="G33" s="16" t="s">
        <v>9</v>
      </c>
      <c r="H33" s="12">
        <f>Artikelliste!$N26</f>
        <v>0</v>
      </c>
      <c r="I33" s="14"/>
    </row>
    <row r="34" spans="1:9" ht="19.5" customHeight="1" thickBot="1">
      <c r="A34" s="15"/>
      <c r="B34" s="18" t="s">
        <v>8</v>
      </c>
      <c r="C34" s="17">
        <f>Artikelliste!$O25</f>
        <v>0</v>
      </c>
      <c r="D34" s="11"/>
      <c r="F34" s="15"/>
      <c r="G34" s="18" t="s">
        <v>8</v>
      </c>
      <c r="H34" s="19">
        <f>Artikelliste!$O26</f>
        <v>0</v>
      </c>
      <c r="I34" s="1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password="DD27" sheet="1" objects="1" scenarios="1" selectLockedCells="1" selectUnlockedCells="1"/>
  <mergeCells count="40">
    <mergeCell ref="A29:B30"/>
    <mergeCell ref="C29:D30"/>
    <mergeCell ref="F29:G30"/>
    <mergeCell ref="H29:I30"/>
    <mergeCell ref="A31:D31"/>
    <mergeCell ref="A32:D32"/>
    <mergeCell ref="F31:I31"/>
    <mergeCell ref="F32:I32"/>
    <mergeCell ref="A22:B23"/>
    <mergeCell ref="C22:D23"/>
    <mergeCell ref="F22:G23"/>
    <mergeCell ref="H22:I23"/>
    <mergeCell ref="A24:D24"/>
    <mergeCell ref="A25:D25"/>
    <mergeCell ref="F24:I24"/>
    <mergeCell ref="F25:I25"/>
    <mergeCell ref="A15:B16"/>
    <mergeCell ref="C15:D16"/>
    <mergeCell ref="F15:G16"/>
    <mergeCell ref="H15:I16"/>
    <mergeCell ref="A17:D17"/>
    <mergeCell ref="A18:D18"/>
    <mergeCell ref="F17:I17"/>
    <mergeCell ref="F18:I18"/>
    <mergeCell ref="A8:B9"/>
    <mergeCell ref="C8:D9"/>
    <mergeCell ref="F8:G9"/>
    <mergeCell ref="H8:I9"/>
    <mergeCell ref="A10:D10"/>
    <mergeCell ref="A11:D11"/>
    <mergeCell ref="F10:I10"/>
    <mergeCell ref="F11:I11"/>
    <mergeCell ref="A1:B2"/>
    <mergeCell ref="C1:D2"/>
    <mergeCell ref="F1:G2"/>
    <mergeCell ref="H1:I2"/>
    <mergeCell ref="A3:D3"/>
    <mergeCell ref="A4:D4"/>
    <mergeCell ref="F3:I3"/>
    <mergeCell ref="F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Katharina Seelinger</cp:lastModifiedBy>
  <cp:lastPrinted>2023-02-04T10:36:26Z</cp:lastPrinted>
  <dcterms:created xsi:type="dcterms:W3CDTF">2007-02-12T18:58:58Z</dcterms:created>
  <dcterms:modified xsi:type="dcterms:W3CDTF">2023-02-04T10:37:25Z</dcterms:modified>
  <cp:category/>
  <cp:version/>
  <cp:contentType/>
  <cp:contentStatus/>
</cp:coreProperties>
</file>